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<sst xmlns="http://schemas.openxmlformats.org/spreadsheetml/2006/main" count="1125" uniqueCount="758">
  <si>
    <t>Population of Massachusetts Cities, Towns &amp; Counties: Census Counts, 1930-2000* and Census Estimates, 2000-2006</t>
  </si>
  <si>
    <t>with Land Area and Population Density in 2000</t>
  </si>
  <si>
    <t>(*Indicates change to Census 2000 population count)</t>
  </si>
  <si>
    <t>Est. Density
 in 2006</t>
  </si>
  <si>
    <t>Codes</t>
  </si>
  <si>
    <t>Land Area</t>
  </si>
  <si>
    <t>Density in 2000</t>
  </si>
  <si>
    <t>Decennial Census Count (as of April 1)</t>
  </si>
  <si>
    <t>Rev. Estimates Base</t>
  </si>
  <si>
    <t>Census Estimate (as of July 1)</t>
  </si>
  <si>
    <t>Cnty</t>
  </si>
  <si>
    <t>CouSub</t>
  </si>
  <si>
    <t>Area Name</t>
  </si>
  <si>
    <r>
      <t>(Mi</t>
    </r>
    <r>
      <rPr>
        <b/>
        <vertAlign val="superscript"/>
        <sz val="10"/>
        <rFont val="CG Times"/>
        <family val="1"/>
      </rPr>
      <t>2</t>
    </r>
    <r>
      <rPr>
        <b/>
        <sz val="10"/>
        <rFont val="CG Times"/>
        <family val="1"/>
      </rPr>
      <t>)</t>
    </r>
  </si>
  <si>
    <r>
      <t>(Pop/Mi</t>
    </r>
    <r>
      <rPr>
        <b/>
        <vertAlign val="superscript"/>
        <sz val="10"/>
        <rFont val="CG Times"/>
        <family val="1"/>
      </rPr>
      <t>2</t>
    </r>
    <r>
      <rPr>
        <b/>
        <sz val="10"/>
        <rFont val="CG Times"/>
        <family val="1"/>
      </rPr>
      <t>)</t>
    </r>
  </si>
  <si>
    <t>2000</t>
  </si>
  <si>
    <t>4/1/2000</t>
  </si>
  <si>
    <t>difference</t>
  </si>
  <si>
    <t/>
  </si>
  <si>
    <t>Massachusetts*</t>
  </si>
  <si>
    <t>001</t>
  </si>
  <si>
    <t>Barnstable County</t>
  </si>
  <si>
    <t>03600</t>
  </si>
  <si>
    <t>Barnstable Town city</t>
  </si>
  <si>
    <t>07175</t>
  </si>
  <si>
    <t>Bourne town</t>
  </si>
  <si>
    <t>07980</t>
  </si>
  <si>
    <t>Brewster town</t>
  </si>
  <si>
    <t>12995</t>
  </si>
  <si>
    <t>Chatham town</t>
  </si>
  <si>
    <t>16775</t>
  </si>
  <si>
    <t>Dennis town</t>
  </si>
  <si>
    <t>19295</t>
  </si>
  <si>
    <t>Eastham town</t>
  </si>
  <si>
    <t>23105</t>
  </si>
  <si>
    <t>Falmouth town</t>
  </si>
  <si>
    <t>29020</t>
  </si>
  <si>
    <t>Harwich town</t>
  </si>
  <si>
    <t>39100</t>
  </si>
  <si>
    <t>Mashpee town</t>
  </si>
  <si>
    <t>51440</t>
  </si>
  <si>
    <t>Orleans town</t>
  </si>
  <si>
    <t>55500</t>
  </si>
  <si>
    <t>Provincetown town</t>
  </si>
  <si>
    <t>59735</t>
  </si>
  <si>
    <t>Sandwich town</t>
  </si>
  <si>
    <t>70605</t>
  </si>
  <si>
    <t>Truro town</t>
  </si>
  <si>
    <t>74385</t>
  </si>
  <si>
    <t>Wellfleet town</t>
  </si>
  <si>
    <t>82525</t>
  </si>
  <si>
    <t>Yarmouth town</t>
  </si>
  <si>
    <t>003</t>
  </si>
  <si>
    <t>Berkshire County</t>
  </si>
  <si>
    <t>00555</t>
  </si>
  <si>
    <t>Adams town</t>
  </si>
  <si>
    <t>00975</t>
  </si>
  <si>
    <t>Alford town</t>
  </si>
  <si>
    <t>04545</t>
  </si>
  <si>
    <t>Becket town</t>
  </si>
  <si>
    <t>13345</t>
  </si>
  <si>
    <t>Cheshire town</t>
  </si>
  <si>
    <t>14010</t>
  </si>
  <si>
    <t>Clarksburg town</t>
  </si>
  <si>
    <t>16180</t>
  </si>
  <si>
    <t>Dalton town</t>
  </si>
  <si>
    <t>21360</t>
  </si>
  <si>
    <t>Egremont town</t>
  </si>
  <si>
    <t>24120</t>
  </si>
  <si>
    <t>Florida town</t>
  </si>
  <si>
    <t>26815</t>
  </si>
  <si>
    <t>Great Barrington town*</t>
  </si>
  <si>
    <t>28180</t>
  </si>
  <si>
    <t>Hancock town</t>
  </si>
  <si>
    <t>30315</t>
  </si>
  <si>
    <t>Hinsdale town</t>
  </si>
  <si>
    <t>34340</t>
  </si>
  <si>
    <t>Lanesborough town*</t>
  </si>
  <si>
    <t>34655</t>
  </si>
  <si>
    <t>Lee town*</t>
  </si>
  <si>
    <t>34970</t>
  </si>
  <si>
    <t>Lenox town</t>
  </si>
  <si>
    <t>42460</t>
  </si>
  <si>
    <t>Monterey town*</t>
  </si>
  <si>
    <t>43300</t>
  </si>
  <si>
    <t>Mount Washington town</t>
  </si>
  <si>
    <t>44385</t>
  </si>
  <si>
    <t>New Ashford town</t>
  </si>
  <si>
    <t>45420</t>
  </si>
  <si>
    <t>New Marlborough town</t>
  </si>
  <si>
    <t>46225</t>
  </si>
  <si>
    <t>North Adams city</t>
  </si>
  <si>
    <t>51580</t>
  </si>
  <si>
    <t>Otis town</t>
  </si>
  <si>
    <t>53050</t>
  </si>
  <si>
    <t>Peru town</t>
  </si>
  <si>
    <t>53960</t>
  </si>
  <si>
    <t>Pittsfield city*</t>
  </si>
  <si>
    <t>56795</t>
  </si>
  <si>
    <t>Richmond town</t>
  </si>
  <si>
    <t>59665</t>
  </si>
  <si>
    <t>Sandisfield town</t>
  </si>
  <si>
    <t>60225</t>
  </si>
  <si>
    <t>Savoy town</t>
  </si>
  <si>
    <t>61065</t>
  </si>
  <si>
    <t>Sheffield town</t>
  </si>
  <si>
    <t>67595</t>
  </si>
  <si>
    <t>Stockbridge town</t>
  </si>
  <si>
    <t>71095</t>
  </si>
  <si>
    <t>Tyringham town</t>
  </si>
  <si>
    <t>73335</t>
  </si>
  <si>
    <t>Washington town</t>
  </si>
  <si>
    <t>77990</t>
  </si>
  <si>
    <t>West Stockbridge town</t>
  </si>
  <si>
    <t>79985</t>
  </si>
  <si>
    <t>Williamstown town</t>
  </si>
  <si>
    <t>80685</t>
  </si>
  <si>
    <t>Windsor town</t>
  </si>
  <si>
    <t>005</t>
  </si>
  <si>
    <t>Bristol County</t>
  </si>
  <si>
    <t>00520</t>
  </si>
  <si>
    <t>Acushnet town</t>
  </si>
  <si>
    <t>02690</t>
  </si>
  <si>
    <t>Attleboro city</t>
  </si>
  <si>
    <t>05280</t>
  </si>
  <si>
    <t>Berkley town</t>
  </si>
  <si>
    <t>16425</t>
  </si>
  <si>
    <t>Dartmouth town</t>
  </si>
  <si>
    <t>16950</t>
  </si>
  <si>
    <t>Dighton town</t>
  </si>
  <si>
    <t>20100</t>
  </si>
  <si>
    <t>Easton town</t>
  </si>
  <si>
    <t>22130</t>
  </si>
  <si>
    <t>Fairhaven town</t>
  </si>
  <si>
    <t>23000</t>
  </si>
  <si>
    <t>Fall River city</t>
  </si>
  <si>
    <t>25240</t>
  </si>
  <si>
    <t>Freetown town</t>
  </si>
  <si>
    <t>38225</t>
  </si>
  <si>
    <t>Mansfield town</t>
  </si>
  <si>
    <t>45000</t>
  </si>
  <si>
    <t>New Bedford city</t>
  </si>
  <si>
    <t>46575</t>
  </si>
  <si>
    <t>North Attleborough town</t>
  </si>
  <si>
    <t>49970</t>
  </si>
  <si>
    <t>Norton town</t>
  </si>
  <si>
    <t>56060</t>
  </si>
  <si>
    <t>Raynham town</t>
  </si>
  <si>
    <t>56375</t>
  </si>
  <si>
    <t>Rehoboth town</t>
  </si>
  <si>
    <t>60645</t>
  </si>
  <si>
    <t>Seekonk town</t>
  </si>
  <si>
    <t>62430</t>
  </si>
  <si>
    <t>Somerset town</t>
  </si>
  <si>
    <t>68750</t>
  </si>
  <si>
    <t>Swansea town</t>
  </si>
  <si>
    <t>69170</t>
  </si>
  <si>
    <t>Taunton city</t>
  </si>
  <si>
    <t>77570</t>
  </si>
  <si>
    <t>Westport town</t>
  </si>
  <si>
    <t>007</t>
  </si>
  <si>
    <t>Dukes County</t>
  </si>
  <si>
    <t>01585</t>
  </si>
  <si>
    <t>Aquinnah town</t>
  </si>
  <si>
    <t>13800</t>
  </si>
  <si>
    <t>Chilmark town</t>
  </si>
  <si>
    <t>21150</t>
  </si>
  <si>
    <t>Edgartown town</t>
  </si>
  <si>
    <t>26325</t>
  </si>
  <si>
    <t>Gosnold town</t>
  </si>
  <si>
    <t>50390</t>
  </si>
  <si>
    <t>Oak Bluffs town</t>
  </si>
  <si>
    <t>69940</t>
  </si>
  <si>
    <t>Tisbury town</t>
  </si>
  <si>
    <t>78235</t>
  </si>
  <si>
    <t>West Tisbury town</t>
  </si>
  <si>
    <t>009</t>
  </si>
  <si>
    <t>Essex County</t>
  </si>
  <si>
    <t>01185</t>
  </si>
  <si>
    <t>Amesbury town</t>
  </si>
  <si>
    <t>01465</t>
  </si>
  <si>
    <t>Andover town*</t>
  </si>
  <si>
    <t>05595</t>
  </si>
  <si>
    <t>Beverly city</t>
  </si>
  <si>
    <t>07420</t>
  </si>
  <si>
    <t>Boxford town</t>
  </si>
  <si>
    <t>16250</t>
  </si>
  <si>
    <t>Danvers town*</t>
  </si>
  <si>
    <t>21850</t>
  </si>
  <si>
    <t>Essex town</t>
  </si>
  <si>
    <t>25625</t>
  </si>
  <si>
    <t>Georgetown town</t>
  </si>
  <si>
    <t>26150</t>
  </si>
  <si>
    <t>Gloucester city</t>
  </si>
  <si>
    <t>27620</t>
  </si>
  <si>
    <t>Groveland town</t>
  </si>
  <si>
    <t>27900</t>
  </si>
  <si>
    <t>Hamilton town</t>
  </si>
  <si>
    <t>29405</t>
  </si>
  <si>
    <t>Haverhill city</t>
  </si>
  <si>
    <t>32310</t>
  </si>
  <si>
    <t>Ipswich town</t>
  </si>
  <si>
    <t>34550</t>
  </si>
  <si>
    <t>Lawrence city</t>
  </si>
  <si>
    <t>37490</t>
  </si>
  <si>
    <t>Lynn city</t>
  </si>
  <si>
    <t>37560</t>
  </si>
  <si>
    <t>Lynnfield town</t>
  </si>
  <si>
    <t>37995</t>
  </si>
  <si>
    <t>Manchester-by-the-Sea town</t>
  </si>
  <si>
    <t>38400</t>
  </si>
  <si>
    <t>Marblehead town</t>
  </si>
  <si>
    <t>40430</t>
  </si>
  <si>
    <t>Merrimac town</t>
  </si>
  <si>
    <t>40710</t>
  </si>
  <si>
    <t>Methuen city</t>
  </si>
  <si>
    <t>41095</t>
  </si>
  <si>
    <t>Middleton town</t>
  </si>
  <si>
    <t>43580</t>
  </si>
  <si>
    <t>Nahant town</t>
  </si>
  <si>
    <t>45175</t>
  </si>
  <si>
    <t>Newbury town</t>
  </si>
  <si>
    <t>45245</t>
  </si>
  <si>
    <t>Newburyport city</t>
  </si>
  <si>
    <t>46365</t>
  </si>
  <si>
    <t>North Andover town*</t>
  </si>
  <si>
    <t>52490</t>
  </si>
  <si>
    <t>Peabody city</t>
  </si>
  <si>
    <t>57880</t>
  </si>
  <si>
    <t>Rockport town</t>
  </si>
  <si>
    <t>58405</t>
  </si>
  <si>
    <t>Rowley town</t>
  </si>
  <si>
    <t>59105</t>
  </si>
  <si>
    <t>Salem city</t>
  </si>
  <si>
    <t>59245</t>
  </si>
  <si>
    <t>Salisbury town</t>
  </si>
  <si>
    <t>60015</t>
  </si>
  <si>
    <t>Saugus town</t>
  </si>
  <si>
    <t>68645</t>
  </si>
  <si>
    <t>Swampscott town</t>
  </si>
  <si>
    <t>70150</t>
  </si>
  <si>
    <t>Topsfield town</t>
  </si>
  <si>
    <t>74595</t>
  </si>
  <si>
    <t>Wenham town*</t>
  </si>
  <si>
    <t>77150</t>
  </si>
  <si>
    <t>West Newbury town</t>
  </si>
  <si>
    <t>011</t>
  </si>
  <si>
    <t>Franklin County</t>
  </si>
  <si>
    <t>02095</t>
  </si>
  <si>
    <t>Ashfield town</t>
  </si>
  <si>
    <t>05560</t>
  </si>
  <si>
    <t>Bernardston town</t>
  </si>
  <si>
    <t>09595</t>
  </si>
  <si>
    <t>Buckland town</t>
  </si>
  <si>
    <t>12505</t>
  </si>
  <si>
    <t>Charlemont town</t>
  </si>
  <si>
    <t>14885</t>
  </si>
  <si>
    <t>Colrain town</t>
  </si>
  <si>
    <t>15200</t>
  </si>
  <si>
    <t>Conway town</t>
  </si>
  <si>
    <t>16670</t>
  </si>
  <si>
    <t>Deerfield town</t>
  </si>
  <si>
    <t>21780</t>
  </si>
  <si>
    <t>Erving town</t>
  </si>
  <si>
    <t>25730</t>
  </si>
  <si>
    <t>Gill town</t>
  </si>
  <si>
    <t>27025</t>
  </si>
  <si>
    <t>Greenfield town</t>
  </si>
  <si>
    <t>29475</t>
  </si>
  <si>
    <t>Hawley town</t>
  </si>
  <si>
    <t>29650</t>
  </si>
  <si>
    <t>Heath town</t>
  </si>
  <si>
    <t>35180</t>
  </si>
  <si>
    <t>Leverett town*</t>
  </si>
  <si>
    <t>35285</t>
  </si>
  <si>
    <t>Leyden town</t>
  </si>
  <si>
    <t>42040</t>
  </si>
  <si>
    <t>Monroe town</t>
  </si>
  <si>
    <t>42285</t>
  </si>
  <si>
    <t>Montague town*</t>
  </si>
  <si>
    <t>45490</t>
  </si>
  <si>
    <t>New Salem town</t>
  </si>
  <si>
    <t>47835</t>
  </si>
  <si>
    <t>Northfield town</t>
  </si>
  <si>
    <t>51265</t>
  </si>
  <si>
    <t>Orange town</t>
  </si>
  <si>
    <t>58335</t>
  </si>
  <si>
    <t>Rowe town</t>
  </si>
  <si>
    <t>61135</t>
  </si>
  <si>
    <t>Shelburne town</t>
  </si>
  <si>
    <t>61905</t>
  </si>
  <si>
    <t>Shutesbury town*</t>
  </si>
  <si>
    <t>68400</t>
  </si>
  <si>
    <t>Sunderland town</t>
  </si>
  <si>
    <t>73265</t>
  </si>
  <si>
    <t>Warwick town</t>
  </si>
  <si>
    <t>74525</t>
  </si>
  <si>
    <t>Wendell town</t>
  </si>
  <si>
    <t>79110</t>
  </si>
  <si>
    <t>Whately town*</t>
  </si>
  <si>
    <t>013</t>
  </si>
  <si>
    <t>Hampden County*</t>
  </si>
  <si>
    <t>00765</t>
  </si>
  <si>
    <t>Agawam city*</t>
  </si>
  <si>
    <t>06085</t>
  </si>
  <si>
    <t>Blandford town</t>
  </si>
  <si>
    <t>08470</t>
  </si>
  <si>
    <t>Brimfield town</t>
  </si>
  <si>
    <t>13485</t>
  </si>
  <si>
    <t>Chester town*</t>
  </si>
  <si>
    <t>13660</t>
  </si>
  <si>
    <t>Chicopee city</t>
  </si>
  <si>
    <t>19645</t>
  </si>
  <si>
    <t>East Longmeadow town</t>
  </si>
  <si>
    <t>26675</t>
  </si>
  <si>
    <t>Granville town*</t>
  </si>
  <si>
    <t>28075</t>
  </si>
  <si>
    <t>Hampden town</t>
  </si>
  <si>
    <t>30665</t>
  </si>
  <si>
    <t>Holland town</t>
  </si>
  <si>
    <t>30840</t>
  </si>
  <si>
    <t>Holyoke city</t>
  </si>
  <si>
    <t>36300</t>
  </si>
  <si>
    <t>Longmeadow town</t>
  </si>
  <si>
    <t>37175</t>
  </si>
  <si>
    <t>Ludlow town</t>
  </si>
  <si>
    <t>42145</t>
  </si>
  <si>
    <t>Monson town</t>
  </si>
  <si>
    <t>42530</t>
  </si>
  <si>
    <t>Montgomery town</t>
  </si>
  <si>
    <t>52105</t>
  </si>
  <si>
    <t>Palmer town</t>
  </si>
  <si>
    <t>58650</t>
  </si>
  <si>
    <t>Russell town*</t>
  </si>
  <si>
    <t>65825</t>
  </si>
  <si>
    <t>Southwick town</t>
  </si>
  <si>
    <t>67000</t>
  </si>
  <si>
    <t>Springfield city*</t>
  </si>
  <si>
    <t>70045</t>
  </si>
  <si>
    <t>Tolland town*</t>
  </si>
  <si>
    <t>72390</t>
  </si>
  <si>
    <t>Wales town</t>
  </si>
  <si>
    <t>76030</t>
  </si>
  <si>
    <t>Westfield city</t>
  </si>
  <si>
    <t>77850</t>
  </si>
  <si>
    <t>West Springfield city*</t>
  </si>
  <si>
    <t>79740</t>
  </si>
  <si>
    <t>Wilbraham town</t>
  </si>
  <si>
    <t>015</t>
  </si>
  <si>
    <t>Hampshire County*</t>
  </si>
  <si>
    <t>01325</t>
  </si>
  <si>
    <t>Amherst town</t>
  </si>
  <si>
    <t>04825</t>
  </si>
  <si>
    <t>Belchertown town*</t>
  </si>
  <si>
    <t>13590</t>
  </si>
  <si>
    <t>Chesterfield town</t>
  </si>
  <si>
    <t>16040</t>
  </si>
  <si>
    <t>Cummington town</t>
  </si>
  <si>
    <t>19330</t>
  </si>
  <si>
    <t>Easthampton city</t>
  </si>
  <si>
    <t>26290</t>
  </si>
  <si>
    <t>Goshen town</t>
  </si>
  <si>
    <t>26535</t>
  </si>
  <si>
    <t>Granby town*</t>
  </si>
  <si>
    <t>27690</t>
  </si>
  <si>
    <t>Hadley town</t>
  </si>
  <si>
    <t>29265</t>
  </si>
  <si>
    <t>Hatfield town*</t>
  </si>
  <si>
    <t>31785</t>
  </si>
  <si>
    <t>Huntington town</t>
  </si>
  <si>
    <t>40990</t>
  </si>
  <si>
    <t>Middlefield town</t>
  </si>
  <si>
    <t>46330</t>
  </si>
  <si>
    <t>Northampton city</t>
  </si>
  <si>
    <t>52560</t>
  </si>
  <si>
    <t>Pelham town*</t>
  </si>
  <si>
    <t>54030</t>
  </si>
  <si>
    <t>Plainfield town</t>
  </si>
  <si>
    <t>62745</t>
  </si>
  <si>
    <t>Southampton town</t>
  </si>
  <si>
    <t>64145</t>
  </si>
  <si>
    <t>South Hadley town*</t>
  </si>
  <si>
    <t>72880</t>
  </si>
  <si>
    <t>Ware town*</t>
  </si>
  <si>
    <t>76380</t>
  </si>
  <si>
    <t>Westhampton town</t>
  </si>
  <si>
    <t>79915</t>
  </si>
  <si>
    <t>Williamsburg town</t>
  </si>
  <si>
    <t>82175</t>
  </si>
  <si>
    <t>Worthington town</t>
  </si>
  <si>
    <t>017</t>
  </si>
  <si>
    <t>Middlesex County*</t>
  </si>
  <si>
    <t>00380</t>
  </si>
  <si>
    <t>Acton town</t>
  </si>
  <si>
    <t>01605</t>
  </si>
  <si>
    <t>Arlington town</t>
  </si>
  <si>
    <t>01955</t>
  </si>
  <si>
    <t>Ashby town</t>
  </si>
  <si>
    <t>02130</t>
  </si>
  <si>
    <t>Ashland town</t>
  </si>
  <si>
    <t>03005</t>
  </si>
  <si>
    <t>Ayer town</t>
  </si>
  <si>
    <t>04615</t>
  </si>
  <si>
    <t>Bedford town</t>
  </si>
  <si>
    <t>05070</t>
  </si>
  <si>
    <t>Belmont town</t>
  </si>
  <si>
    <t>05805</t>
  </si>
  <si>
    <t>Billerica town</t>
  </si>
  <si>
    <t>07350</t>
  </si>
  <si>
    <t>Boxborough town</t>
  </si>
  <si>
    <t>09840</t>
  </si>
  <si>
    <t>Burlington town</t>
  </si>
  <si>
    <t>11000</t>
  </si>
  <si>
    <t>Cambridge city*</t>
  </si>
  <si>
    <t>11525</t>
  </si>
  <si>
    <t>Carlisle town</t>
  </si>
  <si>
    <t>13135</t>
  </si>
  <si>
    <t>Chelmsford town*</t>
  </si>
  <si>
    <t>15060</t>
  </si>
  <si>
    <t>Concord town</t>
  </si>
  <si>
    <t>17475</t>
  </si>
  <si>
    <t>Dracut town</t>
  </si>
  <si>
    <t>17825</t>
  </si>
  <si>
    <t>Dunstable town</t>
  </si>
  <si>
    <t>21990</t>
  </si>
  <si>
    <t>Everett city</t>
  </si>
  <si>
    <t>24925</t>
  </si>
  <si>
    <t>Framingham town</t>
  </si>
  <si>
    <t>27480</t>
  </si>
  <si>
    <t>Groton town</t>
  </si>
  <si>
    <t>30700</t>
  </si>
  <si>
    <t>Holliston town</t>
  </si>
  <si>
    <t>31085</t>
  </si>
  <si>
    <t>Hopkinton town</t>
  </si>
  <si>
    <t>31540</t>
  </si>
  <si>
    <t>Hudson town*</t>
  </si>
  <si>
    <t>35215</t>
  </si>
  <si>
    <t>Lexington town</t>
  </si>
  <si>
    <t>35425</t>
  </si>
  <si>
    <t>Lincoln town</t>
  </si>
  <si>
    <t>35950</t>
  </si>
  <si>
    <t>Littleton town</t>
  </si>
  <si>
    <t>37000</t>
  </si>
  <si>
    <t>Lowell city</t>
  </si>
  <si>
    <t>37875</t>
  </si>
  <si>
    <t>Malden city</t>
  </si>
  <si>
    <t>38715</t>
  </si>
  <si>
    <t>Marlborough city*</t>
  </si>
  <si>
    <t>39625</t>
  </si>
  <si>
    <t>Maynard town</t>
  </si>
  <si>
    <t>39835</t>
  </si>
  <si>
    <t>Medford city*</t>
  </si>
  <si>
    <t>40115</t>
  </si>
  <si>
    <t>Melrose city</t>
  </si>
  <si>
    <t>43895</t>
  </si>
  <si>
    <t>Natick town</t>
  </si>
  <si>
    <t>45560</t>
  </si>
  <si>
    <t>Newton city</t>
  </si>
  <si>
    <t>48955</t>
  </si>
  <si>
    <t>North Reading town</t>
  </si>
  <si>
    <t>52805</t>
  </si>
  <si>
    <t>Pepperell town</t>
  </si>
  <si>
    <t>56130</t>
  </si>
  <si>
    <t>Reading town*</t>
  </si>
  <si>
    <t>61380</t>
  </si>
  <si>
    <t>Sherborn town</t>
  </si>
  <si>
    <t>61590</t>
  </si>
  <si>
    <t>Shirley town*</t>
  </si>
  <si>
    <t>62535</t>
  </si>
  <si>
    <t>Somerville city*</t>
  </si>
  <si>
    <t>67665</t>
  </si>
  <si>
    <t>Stoneham town</t>
  </si>
  <si>
    <t>68050</t>
  </si>
  <si>
    <t>Stow town</t>
  </si>
  <si>
    <t>68260</t>
  </si>
  <si>
    <t>Sudbury town</t>
  </si>
  <si>
    <t>69415</t>
  </si>
  <si>
    <t>Tewksbury town</t>
  </si>
  <si>
    <t>70360</t>
  </si>
  <si>
    <t>Townsend town</t>
  </si>
  <si>
    <t>71025</t>
  </si>
  <si>
    <t>Tyngsborough town</t>
  </si>
  <si>
    <t>72215</t>
  </si>
  <si>
    <t>Wakefield town</t>
  </si>
  <si>
    <t>72600</t>
  </si>
  <si>
    <t>Waltham city</t>
  </si>
  <si>
    <t>73440</t>
  </si>
  <si>
    <t>Watertown city</t>
  </si>
  <si>
    <t>73790</t>
  </si>
  <si>
    <t>Wayland town</t>
  </si>
  <si>
    <t>76135</t>
  </si>
  <si>
    <t>Westford town</t>
  </si>
  <si>
    <t>77255</t>
  </si>
  <si>
    <t>Weston town</t>
  </si>
  <si>
    <t>80230</t>
  </si>
  <si>
    <t>Wilmington town</t>
  </si>
  <si>
    <t>80510</t>
  </si>
  <si>
    <t>Winchester town</t>
  </si>
  <si>
    <t>81035</t>
  </si>
  <si>
    <t>Woburn city*</t>
  </si>
  <si>
    <t>019</t>
  </si>
  <si>
    <t>Nantucket County</t>
  </si>
  <si>
    <t>43790</t>
  </si>
  <si>
    <t>Nantucket town</t>
  </si>
  <si>
    <t>021</t>
  </si>
  <si>
    <t>Norfolk County</t>
  </si>
  <si>
    <t>02935</t>
  </si>
  <si>
    <t>Avon town</t>
  </si>
  <si>
    <t>04930</t>
  </si>
  <si>
    <t>Bellingham town</t>
  </si>
  <si>
    <t>07665</t>
  </si>
  <si>
    <t>Braintree town</t>
  </si>
  <si>
    <t>09175</t>
  </si>
  <si>
    <t>Brookline town</t>
  </si>
  <si>
    <t>11315</t>
  </si>
  <si>
    <t>Canton town</t>
  </si>
  <si>
    <t>14640</t>
  </si>
  <si>
    <t>Cohasset town</t>
  </si>
  <si>
    <t>16495</t>
  </si>
  <si>
    <t>Dedham town</t>
  </si>
  <si>
    <t>17405</t>
  </si>
  <si>
    <t>Dover town</t>
  </si>
  <si>
    <t>24820</t>
  </si>
  <si>
    <t>Foxborough town</t>
  </si>
  <si>
    <t>25100</t>
  </si>
  <si>
    <t>Franklin city</t>
  </si>
  <si>
    <t>30455</t>
  </si>
  <si>
    <t>Holbrook town</t>
  </si>
  <si>
    <t>39765</t>
  </si>
  <si>
    <t>Medfield town</t>
  </si>
  <si>
    <t>39975</t>
  </si>
  <si>
    <t>Medway town</t>
  </si>
  <si>
    <t>41515</t>
  </si>
  <si>
    <t>Millis town</t>
  </si>
  <si>
    <t>41690</t>
  </si>
  <si>
    <t>Milton town</t>
  </si>
  <si>
    <t>44105</t>
  </si>
  <si>
    <t>Needham town*</t>
  </si>
  <si>
    <t>46050</t>
  </si>
  <si>
    <t>Norfolk town</t>
  </si>
  <si>
    <t>50250</t>
  </si>
  <si>
    <t>Norwood town</t>
  </si>
  <si>
    <t>54100</t>
  </si>
  <si>
    <t>Plainville town</t>
  </si>
  <si>
    <t>55745</t>
  </si>
  <si>
    <t>Quincy city</t>
  </si>
  <si>
    <t>55955</t>
  </si>
  <si>
    <t>Randolph town</t>
  </si>
  <si>
    <t>60785</t>
  </si>
  <si>
    <t>Sharon town</t>
  </si>
  <si>
    <t>67945</t>
  </si>
  <si>
    <t>Stoughton town</t>
  </si>
  <si>
    <t>72495</t>
  </si>
  <si>
    <t>Walpole town</t>
  </si>
  <si>
    <t>74175</t>
  </si>
  <si>
    <t>Wellesley town*</t>
  </si>
  <si>
    <t>78690</t>
  </si>
  <si>
    <t>Westwood town</t>
  </si>
  <si>
    <t>78865</t>
  </si>
  <si>
    <t>Weymouth town</t>
  </si>
  <si>
    <t>82315</t>
  </si>
  <si>
    <t>Wrentham town</t>
  </si>
  <si>
    <t>023</t>
  </si>
  <si>
    <t>Plymouth County</t>
  </si>
  <si>
    <t>00170</t>
  </si>
  <si>
    <t>Abington town</t>
  </si>
  <si>
    <t>08085</t>
  </si>
  <si>
    <t>Bridgewater town</t>
  </si>
  <si>
    <t>09000</t>
  </si>
  <si>
    <t>Brockton city</t>
  </si>
  <si>
    <t>11665</t>
  </si>
  <si>
    <t>Carver town</t>
  </si>
  <si>
    <t>17895</t>
  </si>
  <si>
    <t>Duxbury town</t>
  </si>
  <si>
    <t>18455</t>
  </si>
  <si>
    <t>East Bridgewater town</t>
  </si>
  <si>
    <t>27795</t>
  </si>
  <si>
    <t>Halifax town</t>
  </si>
  <si>
    <t>28285</t>
  </si>
  <si>
    <t>Hanover town</t>
  </si>
  <si>
    <t>28495</t>
  </si>
  <si>
    <t>Hanson town</t>
  </si>
  <si>
    <t>30210</t>
  </si>
  <si>
    <t>Hingham town</t>
  </si>
  <si>
    <t>31645</t>
  </si>
  <si>
    <t>Hull town</t>
  </si>
  <si>
    <t>33220</t>
  </si>
  <si>
    <t>Kingston town</t>
  </si>
  <si>
    <t>33920</t>
  </si>
  <si>
    <t>Lakeville town</t>
  </si>
  <si>
    <t>38540</t>
  </si>
  <si>
    <t>Marion town</t>
  </si>
  <si>
    <t>38855</t>
  </si>
  <si>
    <t>Marshfield town</t>
  </si>
  <si>
    <t>39450</t>
  </si>
  <si>
    <t>Mattapoisett town</t>
  </si>
  <si>
    <t>40850</t>
  </si>
  <si>
    <t>Middleborough town</t>
  </si>
  <si>
    <t>50145</t>
  </si>
  <si>
    <t>Norwell town</t>
  </si>
  <si>
    <t>52630</t>
  </si>
  <si>
    <t>Pembroke town</t>
  </si>
  <si>
    <t>54310</t>
  </si>
  <si>
    <t>Plymouth town</t>
  </si>
  <si>
    <t>54415</t>
  </si>
  <si>
    <t>Plympton town</t>
  </si>
  <si>
    <t>57600</t>
  </si>
  <si>
    <t>Rochester town</t>
  </si>
  <si>
    <t>57775</t>
  </si>
  <si>
    <t>Rockland town</t>
  </si>
  <si>
    <t>60330</t>
  </si>
  <si>
    <t>Scituate town</t>
  </si>
  <si>
    <t>72985</t>
  </si>
  <si>
    <t>Wareham town</t>
  </si>
  <si>
    <t>75260</t>
  </si>
  <si>
    <t>West Bridgewater town</t>
  </si>
  <si>
    <t>79530</t>
  </si>
  <si>
    <t>Whitman town</t>
  </si>
  <si>
    <t>025</t>
  </si>
  <si>
    <t>Suffolk County</t>
  </si>
  <si>
    <t>07000</t>
  </si>
  <si>
    <t>Boston city*</t>
  </si>
  <si>
    <t>13205</t>
  </si>
  <si>
    <t>Chelsea city</t>
  </si>
  <si>
    <t>56585</t>
  </si>
  <si>
    <t>Revere city*</t>
  </si>
  <si>
    <t>80930</t>
  </si>
  <si>
    <t>Winthrop town</t>
  </si>
  <si>
    <t>027</t>
  </si>
  <si>
    <t>Worcester County*</t>
  </si>
  <si>
    <t>01885</t>
  </si>
  <si>
    <t>Ashburnham town</t>
  </si>
  <si>
    <t>02480</t>
  </si>
  <si>
    <t>Athol town</t>
  </si>
  <si>
    <t>02760</t>
  </si>
  <si>
    <t>Auburn town</t>
  </si>
  <si>
    <t>03740</t>
  </si>
  <si>
    <t>Barre town</t>
  </si>
  <si>
    <t>05490</t>
  </si>
  <si>
    <t>Berlin town</t>
  </si>
  <si>
    <t>06015</t>
  </si>
  <si>
    <t>Blackstone town</t>
  </si>
  <si>
    <t>06365</t>
  </si>
  <si>
    <t>Bolton town</t>
  </si>
  <si>
    <t>07525</t>
  </si>
  <si>
    <t>Boylston town</t>
  </si>
  <si>
    <t>09105</t>
  </si>
  <si>
    <t>Brookfield town</t>
  </si>
  <si>
    <t>12715</t>
  </si>
  <si>
    <t>Charlton town</t>
  </si>
  <si>
    <t>14395</t>
  </si>
  <si>
    <t>Clinton town</t>
  </si>
  <si>
    <t>17300</t>
  </si>
  <si>
    <t>Douglas town</t>
  </si>
  <si>
    <t>17685</t>
  </si>
  <si>
    <t>Dudley town</t>
  </si>
  <si>
    <t>18560</t>
  </si>
  <si>
    <t>East Brookfield town</t>
  </si>
  <si>
    <t>23875</t>
  </si>
  <si>
    <t>Fitchburg city</t>
  </si>
  <si>
    <t>25485</t>
  </si>
  <si>
    <t>Gardner city</t>
  </si>
  <si>
    <t>26430</t>
  </si>
  <si>
    <t>Grafton town</t>
  </si>
  <si>
    <t>28740</t>
  </si>
  <si>
    <t>Hardwick town</t>
  </si>
  <si>
    <t>28950</t>
  </si>
  <si>
    <t>Harvard town</t>
  </si>
  <si>
    <t>30560</t>
  </si>
  <si>
    <t>Holden town</t>
  </si>
  <si>
    <t>30945</t>
  </si>
  <si>
    <t>Hopedale town</t>
  </si>
  <si>
    <t>31435</t>
  </si>
  <si>
    <t>Hubbardston town</t>
  </si>
  <si>
    <t>34165</t>
  </si>
  <si>
    <t>Lancaster town*</t>
  </si>
  <si>
    <t>34795</t>
  </si>
  <si>
    <t>Leicester town</t>
  </si>
  <si>
    <t>35075</t>
  </si>
  <si>
    <t>Leominster city</t>
  </si>
  <si>
    <t>37420</t>
  </si>
  <si>
    <t>Lunenburg town</t>
  </si>
  <si>
    <t>40255</t>
  </si>
  <si>
    <t>Mendon town*</t>
  </si>
  <si>
    <t>41165</t>
  </si>
  <si>
    <t>Milford town*</t>
  </si>
  <si>
    <t>41340</t>
  </si>
  <si>
    <t>Millbury town</t>
  </si>
  <si>
    <t>41585</t>
  </si>
  <si>
    <t>Millville town</t>
  </si>
  <si>
    <t>45105</t>
  </si>
  <si>
    <t>New Braintree town</t>
  </si>
  <si>
    <t>46820</t>
  </si>
  <si>
    <t>Northborough town</t>
  </si>
  <si>
    <t>46925</t>
  </si>
  <si>
    <t>Northbridge town</t>
  </si>
  <si>
    <t>47135</t>
  </si>
  <si>
    <t>North Brookfield town</t>
  </si>
  <si>
    <t>50670</t>
  </si>
  <si>
    <t>Oakham town</t>
  </si>
  <si>
    <t>51825</t>
  </si>
  <si>
    <t>Oxford town</t>
  </si>
  <si>
    <t>52420</t>
  </si>
  <si>
    <t>Paxton town</t>
  </si>
  <si>
    <t>53120</t>
  </si>
  <si>
    <t>Petersham town</t>
  </si>
  <si>
    <t>53225</t>
  </si>
  <si>
    <t>Phillipston town</t>
  </si>
  <si>
    <t>55395</t>
  </si>
  <si>
    <t>Princeton town</t>
  </si>
  <si>
    <t>58580</t>
  </si>
  <si>
    <t>Royalston town</t>
  </si>
  <si>
    <t>58825</t>
  </si>
  <si>
    <t>Rutland town</t>
  </si>
  <si>
    <t>61800</t>
  </si>
  <si>
    <t>Shrewsbury town</t>
  </si>
  <si>
    <t>63165</t>
  </si>
  <si>
    <t>Southborough town</t>
  </si>
  <si>
    <t>63270</t>
  </si>
  <si>
    <t>Southbridge town</t>
  </si>
  <si>
    <t>66105</t>
  </si>
  <si>
    <t>Spencer town</t>
  </si>
  <si>
    <t>67385</t>
  </si>
  <si>
    <t>Sterling town</t>
  </si>
  <si>
    <t>68155</t>
  </si>
  <si>
    <t>Sturbridge town</t>
  </si>
  <si>
    <t>68610</t>
  </si>
  <si>
    <t>Sutton town</t>
  </si>
  <si>
    <t>69275</t>
  </si>
  <si>
    <t>Templeton town</t>
  </si>
  <si>
    <t>71480</t>
  </si>
  <si>
    <t>Upton town*</t>
  </si>
  <si>
    <t>71620</t>
  </si>
  <si>
    <t>Uxbridge town</t>
  </si>
  <si>
    <t>73090</t>
  </si>
  <si>
    <t>Warren town</t>
  </si>
  <si>
    <t>73895</t>
  </si>
  <si>
    <t>Webster town</t>
  </si>
  <si>
    <t>75015</t>
  </si>
  <si>
    <t>Westborough town</t>
  </si>
  <si>
    <t>75155</t>
  </si>
  <si>
    <t>West Boylston town</t>
  </si>
  <si>
    <t>75400</t>
  </si>
  <si>
    <t>West Brookfield town</t>
  </si>
  <si>
    <t>77010</t>
  </si>
  <si>
    <t>Westminster town</t>
  </si>
  <si>
    <t>80405</t>
  </si>
  <si>
    <t>Winchendon town</t>
  </si>
  <si>
    <t>82000</t>
  </si>
  <si>
    <t>Worcester city</t>
  </si>
  <si>
    <t>(Hidden columns contain codes you might use if you sort the spreadsheet.)</t>
  </si>
  <si>
    <t>Note: The April 1, 2000 Population Estimates Base reflects modifications to the Census 2000 population as documented in the Count Question Resolution program, updates from the Boundary and Annexation Survey, and geographic program revisions.  Dash (-) represents zero or rounds to zero.</t>
  </si>
  <si>
    <t>Suggested Citation:</t>
  </si>
  <si>
    <t>TBle 5: Annual Estimates of the Population for Minor Civil Divisions in Massachusetts, Listed AlphBetically Within County: April 1, 2000 to July 1, 2006 (SUB-EST2006-05-25)</t>
  </si>
  <si>
    <t>Prepared by Massachusetts State Data Center/Donahue Institute, UMass President's Office</t>
  </si>
  <si>
    <t>Source: Population Division, U.S. Census Bureau</t>
  </si>
  <si>
    <t>Contact: Massachusetts State Data Center Staff by email: msdc-info@donahue.umassp.edu or phone: 413-545-0176</t>
  </si>
  <si>
    <t>Release Date: June 28,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</si>
</sst>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_(* #,##0_);_(* \(#,##0\);_(* &quot;-&quot;??_);_(@_)"/>
  </numFmts>
  <fonts count="10">
    <font>
      <sz val="10"/>
      <name val="Arial"/>
      <family val="0"/>
    </font>
    <font>
      <sz val="10"/>
      <name val="CG Times"/>
      <family val="1"/>
    </font>
    <font>
      <b/>
      <sz val="14"/>
      <name val="CG Times"/>
      <family val="1"/>
    </font>
    <font>
      <sz val="10"/>
      <name val="Courier"/>
      <family val="0"/>
    </font>
    <font>
      <b/>
      <sz val="10"/>
      <name val="CG Times"/>
      <family val="1"/>
    </font>
    <font>
      <sz val="8"/>
      <name val="arial"/>
      <family val="2"/>
    </font>
    <font>
      <vertAlign val="superscript"/>
      <sz val="10"/>
      <name val="CG Times"/>
      <family val="1"/>
    </font>
    <font>
      <b/>
      <sz val="8"/>
      <name val="arial"/>
      <family val="2"/>
    </font>
    <font>
      <b/>
      <vertAlign val="superscript"/>
      <sz val="10"/>
      <name val="CG Times"/>
      <family val="1"/>
    </font>
    <font>
      <sz val="8"/>
      <name val="Arial"/>
      <family val="0"/>
    </font>
  </fonts>
  <fills count="3">
    <fill>
      <patternFill/>
    </fill>
    <fill>
      <patternFill patternType="gray125"/>
    </fill>
    <fill>
      <patternFill patternType="solid">
        <fgColor indexed="43"/>
        <bgColor indexed="64"/>
      </patternFill>
    </fill>
  </fills>
  <borders count="3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style="thin"/>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164" fontId="3" fillId="0" borderId="0">
      <alignment/>
      <protection/>
    </xf>
    <xf numFmtId="0" fontId="3" fillId="0" borderId="0">
      <alignment/>
      <protection/>
    </xf>
    <xf numFmtId="9" fontId="0" fillId="0" borderId="0" applyFont="0" applyFill="0" applyBorder="0" applyAlignment="0" applyProtection="0"/>
  </cellStyleXfs>
  <cellXfs count="107">
    <xf numFmtId="0" fontId="0" fillId="0" borderId="0" xfId="0" applyAlignment="1">
      <alignment/>
    </xf>
    <xf numFmtId="0" fontId="1" fillId="0" borderId="0" xfId="19" applyFont="1" applyAlignment="1">
      <alignment horizontal="center"/>
      <protection/>
    </xf>
    <xf numFmtId="164" fontId="2" fillId="0" borderId="0" xfId="21" applyFont="1" applyAlignment="1">
      <alignment horizontal="center"/>
      <protection/>
    </xf>
    <xf numFmtId="0" fontId="1" fillId="0" borderId="0" xfId="20" applyFont="1" applyBorder="1">
      <alignment/>
      <protection/>
    </xf>
    <xf numFmtId="0" fontId="4" fillId="0" borderId="1" xfId="20" applyFont="1" applyBorder="1" applyAlignment="1">
      <alignment vertical="top"/>
      <protection/>
    </xf>
    <xf numFmtId="0" fontId="4" fillId="0" borderId="0" xfId="20" applyFont="1" applyBorder="1" applyAlignment="1">
      <alignment vertical="top"/>
      <protection/>
    </xf>
    <xf numFmtId="0" fontId="4" fillId="0" borderId="2" xfId="22" applyFont="1" applyBorder="1" applyAlignment="1">
      <alignment horizontal="center" vertical="center" wrapText="1"/>
      <protection/>
    </xf>
    <xf numFmtId="0" fontId="4" fillId="0" borderId="3" xfId="20" applyFont="1" applyBorder="1" applyAlignment="1">
      <alignment horizontal="center" vertical="center"/>
      <protection/>
    </xf>
    <xf numFmtId="0" fontId="4" fillId="0" borderId="4" xfId="20" applyFont="1" applyBorder="1" applyAlignment="1">
      <alignment horizontal="center" vertical="center"/>
      <protection/>
    </xf>
    <xf numFmtId="0" fontId="1" fillId="0" borderId="2" xfId="20" applyFont="1" applyBorder="1" applyAlignment="1">
      <alignment vertical="center"/>
      <protection/>
    </xf>
    <xf numFmtId="0" fontId="4" fillId="0" borderId="2" xfId="22" applyFont="1" applyBorder="1" applyAlignment="1" applyProtection="1">
      <alignment horizontal="center" vertical="center"/>
      <protection/>
    </xf>
    <xf numFmtId="0" fontId="4" fillId="0" borderId="2" xfId="22" applyFont="1" applyBorder="1" applyAlignment="1">
      <alignment horizontal="center" vertical="center"/>
      <protection/>
    </xf>
    <xf numFmtId="165" fontId="4" fillId="0" borderId="5" xfId="21" applyNumberFormat="1" applyFont="1" applyBorder="1" applyAlignment="1" applyProtection="1">
      <alignment horizontal="center" vertical="center"/>
      <protection/>
    </xf>
    <xf numFmtId="165" fontId="4" fillId="0" borderId="6" xfId="21" applyNumberFormat="1" applyFont="1" applyBorder="1" applyAlignment="1" applyProtection="1">
      <alignment horizontal="center" vertical="center"/>
      <protection/>
    </xf>
    <xf numFmtId="165" fontId="4" fillId="0" borderId="7" xfId="21" applyNumberFormat="1" applyFont="1" applyBorder="1" applyAlignment="1" applyProtection="1">
      <alignment horizontal="center" vertical="center"/>
      <protection/>
    </xf>
    <xf numFmtId="165" fontId="4" fillId="0" borderId="8" xfId="21" applyNumberFormat="1" applyFont="1" applyBorder="1" applyAlignment="1" applyProtection="1">
      <alignment horizontal="center" vertical="center"/>
      <protection/>
    </xf>
    <xf numFmtId="0" fontId="4" fillId="0" borderId="9" xfId="20" applyFont="1" applyBorder="1" applyAlignment="1">
      <alignment horizontal="center" vertical="center" wrapText="1"/>
      <protection/>
    </xf>
    <xf numFmtId="0" fontId="4" fillId="0" borderId="7" xfId="20" applyFont="1" applyBorder="1" applyAlignment="1">
      <alignment horizontal="center" vertical="center" wrapText="1"/>
      <protection/>
    </xf>
    <xf numFmtId="0" fontId="4" fillId="0" borderId="10" xfId="20" applyFont="1" applyBorder="1" applyAlignment="1">
      <alignment horizontal="center" vertical="center" wrapText="1"/>
      <protection/>
    </xf>
    <xf numFmtId="0" fontId="1" fillId="0" borderId="0" xfId="20" applyFont="1" applyBorder="1" applyAlignment="1">
      <alignment vertical="center"/>
      <protection/>
    </xf>
    <xf numFmtId="0" fontId="4" fillId="0" borderId="11" xfId="22" applyFont="1" applyBorder="1" applyAlignment="1">
      <alignment horizontal="center" vertical="center"/>
      <protection/>
    </xf>
    <xf numFmtId="0" fontId="1" fillId="0" borderId="12" xfId="0" applyNumberFormat="1" applyFont="1" applyBorder="1" applyAlignment="1" quotePrefix="1">
      <alignment horizontal="center"/>
    </xf>
    <xf numFmtId="49" fontId="4" fillId="0" borderId="13" xfId="20" applyNumberFormat="1" applyFont="1" applyBorder="1" applyAlignment="1">
      <alignment horizontal="center"/>
      <protection/>
    </xf>
    <xf numFmtId="0" fontId="4" fillId="0" borderId="13" xfId="22" applyFont="1" applyBorder="1" applyAlignment="1" applyProtection="1">
      <alignment horizontal="center" vertical="center"/>
      <protection/>
    </xf>
    <xf numFmtId="0" fontId="4" fillId="0" borderId="13" xfId="22" applyFont="1" applyBorder="1" applyAlignment="1" applyProtection="1">
      <alignment horizontal="centerContinuous" vertical="center" wrapText="1"/>
      <protection/>
    </xf>
    <xf numFmtId="49" fontId="4" fillId="0" borderId="14" xfId="21" applyNumberFormat="1" applyFont="1" applyBorder="1" applyAlignment="1" applyProtection="1">
      <alignment horizontal="center"/>
      <protection/>
    </xf>
    <xf numFmtId="49" fontId="4" fillId="0" borderId="15" xfId="21" applyNumberFormat="1" applyFont="1" applyBorder="1" applyAlignment="1" applyProtection="1">
      <alignment horizontal="center"/>
      <protection/>
    </xf>
    <xf numFmtId="49" fontId="4" fillId="0" borderId="16" xfId="21" applyNumberFormat="1" applyFont="1" applyBorder="1" applyAlignment="1" applyProtection="1">
      <alignment horizontal="center"/>
      <protection/>
    </xf>
    <xf numFmtId="0" fontId="4" fillId="0" borderId="17" xfId="20" applyFont="1" applyBorder="1" applyAlignment="1">
      <alignment horizontal="center"/>
      <protection/>
    </xf>
    <xf numFmtId="0" fontId="4" fillId="0" borderId="18" xfId="20" applyFont="1" applyBorder="1" applyAlignment="1">
      <alignment horizontal="center"/>
      <protection/>
    </xf>
    <xf numFmtId="0" fontId="4" fillId="0" borderId="19" xfId="20" applyFont="1" applyBorder="1" applyAlignment="1">
      <alignment horizontal="center"/>
      <protection/>
    </xf>
    <xf numFmtId="0" fontId="4" fillId="0" borderId="0" xfId="20" applyFont="1" applyBorder="1">
      <alignment/>
      <protection/>
    </xf>
    <xf numFmtId="0" fontId="4" fillId="0" borderId="0" xfId="0" applyFont="1" applyAlignment="1" quotePrefix="1">
      <alignment horizontal="center"/>
    </xf>
    <xf numFmtId="0" fontId="4" fillId="0" borderId="20" xfId="0" applyNumberFormat="1" applyFont="1" applyBorder="1" applyAlignment="1" quotePrefix="1">
      <alignment/>
    </xf>
    <xf numFmtId="166" fontId="4" fillId="0" borderId="0" xfId="0" applyNumberFormat="1" applyFont="1" applyBorder="1" applyAlignment="1" quotePrefix="1">
      <alignment/>
    </xf>
    <xf numFmtId="166" fontId="4" fillId="0" borderId="21" xfId="0" applyNumberFormat="1" applyFont="1" applyBorder="1" applyAlignment="1" quotePrefix="1">
      <alignment/>
    </xf>
    <xf numFmtId="167" fontId="4" fillId="0" borderId="9" xfId="15" applyNumberFormat="1" applyFont="1" applyBorder="1" applyAlignment="1">
      <alignment/>
    </xf>
    <xf numFmtId="167" fontId="4" fillId="0" borderId="7" xfId="15" applyNumberFormat="1" applyFont="1" applyBorder="1" applyAlignment="1">
      <alignment/>
    </xf>
    <xf numFmtId="167" fontId="4" fillId="0" borderId="10" xfId="15" applyNumberFormat="1" applyFont="1" applyBorder="1" applyAlignment="1">
      <alignment/>
    </xf>
    <xf numFmtId="167" fontId="4" fillId="0" borderId="2" xfId="15" applyNumberFormat="1" applyFont="1" applyBorder="1" applyAlignment="1">
      <alignment/>
    </xf>
    <xf numFmtId="167" fontId="4" fillId="0" borderId="11" xfId="15" applyNumberFormat="1" applyFont="1" applyBorder="1" applyAlignment="1" applyProtection="1">
      <alignment/>
      <protection/>
    </xf>
    <xf numFmtId="167" fontId="4" fillId="0" borderId="20" xfId="15" applyNumberFormat="1" applyFont="1" applyBorder="1" applyAlignment="1">
      <alignment/>
    </xf>
    <xf numFmtId="167" fontId="4" fillId="0" borderId="0" xfId="15" applyNumberFormat="1" applyFont="1" applyBorder="1" applyAlignment="1">
      <alignment/>
    </xf>
    <xf numFmtId="167" fontId="4" fillId="0" borderId="21" xfId="15" applyNumberFormat="1" applyFont="1" applyBorder="1" applyAlignment="1">
      <alignment/>
    </xf>
    <xf numFmtId="166" fontId="4" fillId="0" borderId="2" xfId="0" applyNumberFormat="1" applyFont="1" applyBorder="1" applyAlignment="1" quotePrefix="1">
      <alignment/>
    </xf>
    <xf numFmtId="164" fontId="1" fillId="0" borderId="20" xfId="21" applyFont="1" applyBorder="1">
      <alignment/>
      <protection/>
    </xf>
    <xf numFmtId="164" fontId="1" fillId="0" borderId="0" xfId="21" applyFont="1" applyBorder="1">
      <alignment/>
      <protection/>
    </xf>
    <xf numFmtId="3" fontId="4" fillId="0" borderId="21" xfId="0" applyNumberFormat="1" applyFont="1" applyBorder="1" applyAlignment="1" quotePrefix="1">
      <alignment/>
    </xf>
    <xf numFmtId="3" fontId="4" fillId="0" borderId="11" xfId="0" applyNumberFormat="1" applyFont="1" applyBorder="1" applyAlignment="1" quotePrefix="1">
      <alignment/>
    </xf>
    <xf numFmtId="3" fontId="4" fillId="0" borderId="20" xfId="0" applyNumberFormat="1" applyFont="1" applyBorder="1" applyAlignment="1" quotePrefix="1">
      <alignment/>
    </xf>
    <xf numFmtId="3" fontId="4" fillId="0" borderId="0" xfId="0" applyNumberFormat="1" applyFont="1" applyBorder="1" applyAlignment="1" quotePrefix="1">
      <alignment/>
    </xf>
    <xf numFmtId="3" fontId="4" fillId="0" borderId="0" xfId="20" applyNumberFormat="1" applyFont="1" applyBorder="1">
      <alignment/>
      <protection/>
    </xf>
    <xf numFmtId="3" fontId="4" fillId="0" borderId="21" xfId="20" applyNumberFormat="1" applyFont="1" applyBorder="1">
      <alignment/>
      <protection/>
    </xf>
    <xf numFmtId="166" fontId="4" fillId="0" borderId="11" xfId="0" applyNumberFormat="1" applyFont="1" applyBorder="1" applyAlignment="1" quotePrefix="1">
      <alignment/>
    </xf>
    <xf numFmtId="0" fontId="4" fillId="0" borderId="0" xfId="0" applyNumberFormat="1" applyFont="1" applyAlignment="1" quotePrefix="1">
      <alignment horizontal="center"/>
    </xf>
    <xf numFmtId="167" fontId="4" fillId="0" borderId="11" xfId="15" applyNumberFormat="1" applyFont="1" applyBorder="1" applyAlignment="1">
      <alignment/>
    </xf>
    <xf numFmtId="0" fontId="1" fillId="0" borderId="0" xfId="0" applyNumberFormat="1" applyFont="1" applyAlignment="1" quotePrefix="1">
      <alignment horizontal="center"/>
    </xf>
    <xf numFmtId="0" fontId="1" fillId="0" borderId="20" xfId="0" applyNumberFormat="1" applyFont="1" applyBorder="1" applyAlignment="1" quotePrefix="1">
      <alignment/>
    </xf>
    <xf numFmtId="166" fontId="1" fillId="0" borderId="0" xfId="0" applyNumberFormat="1" applyFont="1" applyBorder="1" applyAlignment="1" quotePrefix="1">
      <alignment/>
    </xf>
    <xf numFmtId="166" fontId="1" fillId="0" borderId="21" xfId="0" applyNumberFormat="1" applyFont="1" applyBorder="1" applyAlignment="1" quotePrefix="1">
      <alignment/>
    </xf>
    <xf numFmtId="167" fontId="1" fillId="0" borderId="20" xfId="15" applyNumberFormat="1" applyFont="1" applyBorder="1" applyAlignment="1" applyProtection="1">
      <alignment/>
      <protection/>
    </xf>
    <xf numFmtId="167" fontId="1" fillId="0" borderId="0" xfId="15" applyNumberFormat="1" applyFont="1" applyBorder="1" applyAlignment="1" applyProtection="1">
      <alignment/>
      <protection/>
    </xf>
    <xf numFmtId="3" fontId="1" fillId="0" borderId="21" xfId="0" applyNumberFormat="1" applyFont="1" applyBorder="1" applyAlignment="1" quotePrefix="1">
      <alignment/>
    </xf>
    <xf numFmtId="3" fontId="1" fillId="0" borderId="11" xfId="0" applyNumberFormat="1" applyFont="1" applyBorder="1" applyAlignment="1" quotePrefix="1">
      <alignment/>
    </xf>
    <xf numFmtId="3" fontId="1" fillId="0" borderId="20" xfId="0" applyNumberFormat="1" applyFont="1" applyBorder="1" applyAlignment="1" quotePrefix="1">
      <alignment/>
    </xf>
    <xf numFmtId="3" fontId="1" fillId="0" borderId="0" xfId="0" applyNumberFormat="1" applyFont="1" applyBorder="1" applyAlignment="1" quotePrefix="1">
      <alignment/>
    </xf>
    <xf numFmtId="3" fontId="1" fillId="0" borderId="0" xfId="20" applyNumberFormat="1" applyFont="1" applyBorder="1">
      <alignment/>
      <protection/>
    </xf>
    <xf numFmtId="3" fontId="1" fillId="0" borderId="21" xfId="20" applyNumberFormat="1" applyFont="1" applyBorder="1">
      <alignment/>
      <protection/>
    </xf>
    <xf numFmtId="166" fontId="1" fillId="0" borderId="11" xfId="0" applyNumberFormat="1" applyFont="1" applyBorder="1" applyAlignment="1" quotePrefix="1">
      <alignment/>
    </xf>
    <xf numFmtId="0" fontId="1" fillId="0" borderId="22" xfId="0" applyNumberFormat="1" applyFont="1" applyBorder="1" applyAlignment="1" quotePrefix="1">
      <alignment/>
    </xf>
    <xf numFmtId="166" fontId="1" fillId="0" borderId="1" xfId="0" applyNumberFormat="1" applyFont="1" applyBorder="1" applyAlignment="1" quotePrefix="1">
      <alignment/>
    </xf>
    <xf numFmtId="166" fontId="1" fillId="0" borderId="23" xfId="0" applyNumberFormat="1" applyFont="1" applyBorder="1" applyAlignment="1" quotePrefix="1">
      <alignment/>
    </xf>
    <xf numFmtId="167" fontId="1" fillId="0" borderId="22" xfId="15" applyNumberFormat="1" applyFont="1" applyBorder="1" applyAlignment="1" applyProtection="1">
      <alignment/>
      <protection/>
    </xf>
    <xf numFmtId="167" fontId="1" fillId="0" borderId="1" xfId="15" applyNumberFormat="1" applyFont="1" applyBorder="1" applyAlignment="1" applyProtection="1">
      <alignment/>
      <protection/>
    </xf>
    <xf numFmtId="3" fontId="1" fillId="0" borderId="23" xfId="0" applyNumberFormat="1" applyFont="1" applyBorder="1" applyAlignment="1" quotePrefix="1">
      <alignment/>
    </xf>
    <xf numFmtId="3" fontId="1" fillId="0" borderId="13" xfId="0" applyNumberFormat="1" applyFont="1" applyBorder="1" applyAlignment="1" quotePrefix="1">
      <alignment/>
    </xf>
    <xf numFmtId="167" fontId="4" fillId="0" borderId="13" xfId="15" applyNumberFormat="1" applyFont="1" applyBorder="1" applyAlignment="1" applyProtection="1">
      <alignment/>
      <protection/>
    </xf>
    <xf numFmtId="3" fontId="1" fillId="0" borderId="22" xfId="0" applyNumberFormat="1" applyFont="1" applyBorder="1" applyAlignment="1" quotePrefix="1">
      <alignment/>
    </xf>
    <xf numFmtId="3" fontId="1" fillId="0" borderId="1" xfId="0" applyNumberFormat="1" applyFont="1" applyBorder="1" applyAlignment="1" quotePrefix="1">
      <alignment/>
    </xf>
    <xf numFmtId="3" fontId="1" fillId="0" borderId="1" xfId="20" applyNumberFormat="1" applyFont="1" applyBorder="1">
      <alignment/>
      <protection/>
    </xf>
    <xf numFmtId="3" fontId="1" fillId="0" borderId="23" xfId="20" applyNumberFormat="1" applyFont="1" applyBorder="1">
      <alignment/>
      <protection/>
    </xf>
    <xf numFmtId="166" fontId="1" fillId="0" borderId="13" xfId="0" applyNumberFormat="1" applyFont="1" applyBorder="1" applyAlignment="1" quotePrefix="1">
      <alignment/>
    </xf>
    <xf numFmtId="0" fontId="1" fillId="0" borderId="0" xfId="0" applyFont="1" applyAlignment="1">
      <alignment horizontal="center"/>
    </xf>
    <xf numFmtId="1" fontId="1" fillId="0" borderId="0" xfId="22" applyNumberFormat="1" applyFont="1" applyBorder="1" applyAlignment="1">
      <alignment vertical="center"/>
      <protection/>
    </xf>
    <xf numFmtId="1" fontId="1" fillId="0" borderId="0" xfId="20" applyNumberFormat="1" applyFont="1" applyBorder="1">
      <alignment/>
      <protection/>
    </xf>
    <xf numFmtId="167" fontId="1" fillId="0" borderId="0" xfId="15" applyNumberFormat="1" applyFont="1" applyBorder="1" applyAlignment="1">
      <alignment/>
    </xf>
    <xf numFmtId="0" fontId="1" fillId="0" borderId="0" xfId="20" applyFont="1">
      <alignment/>
      <protection/>
    </xf>
    <xf numFmtId="0" fontId="5" fillId="0" borderId="24" xfId="0" applyFont="1" applyBorder="1" applyAlignment="1">
      <alignment wrapText="1"/>
    </xf>
    <xf numFmtId="0" fontId="5" fillId="0" borderId="25" xfId="0" applyFont="1" applyBorder="1" applyAlignment="1">
      <alignment wrapText="1"/>
    </xf>
    <xf numFmtId="0" fontId="5" fillId="0" borderId="26" xfId="0" applyFont="1" applyBorder="1" applyAlignment="1">
      <alignment wrapText="1"/>
    </xf>
    <xf numFmtId="0" fontId="1" fillId="0" borderId="1" xfId="20" applyFont="1" applyBorder="1" applyAlignment="1">
      <alignment vertical="top"/>
      <protection/>
    </xf>
    <xf numFmtId="1" fontId="6" fillId="0" borderId="0" xfId="21" applyNumberFormat="1" applyFont="1">
      <alignment/>
      <protection/>
    </xf>
    <xf numFmtId="0" fontId="7" fillId="2" borderId="27" xfId="0" applyFont="1" applyFill="1" applyBorder="1" applyAlignment="1">
      <alignment/>
    </xf>
    <xf numFmtId="0" fontId="7" fillId="2" borderId="12" xfId="0" applyFont="1" applyFill="1" applyBorder="1" applyAlignment="1">
      <alignment/>
    </xf>
    <xf numFmtId="0" fontId="7" fillId="2" borderId="28" xfId="0" applyFont="1" applyFill="1" applyBorder="1" applyAlignment="1">
      <alignment/>
    </xf>
    <xf numFmtId="0" fontId="7" fillId="2" borderId="29" xfId="0" applyFont="1" applyFill="1" applyBorder="1" applyAlignment="1">
      <alignment wrapText="1"/>
    </xf>
    <xf numFmtId="0" fontId="7" fillId="2" borderId="0" xfId="0" applyFont="1" applyFill="1" applyBorder="1" applyAlignment="1">
      <alignment wrapText="1"/>
    </xf>
    <xf numFmtId="0" fontId="7" fillId="2" borderId="30" xfId="0" applyFont="1" applyFill="1" applyBorder="1" applyAlignment="1">
      <alignment wrapText="1"/>
    </xf>
    <xf numFmtId="164" fontId="4" fillId="0" borderId="0" xfId="21" applyFont="1" applyAlignment="1" applyProtection="1">
      <alignment horizontal="left"/>
      <protection locked="0"/>
    </xf>
    <xf numFmtId="0" fontId="7" fillId="2" borderId="29" xfId="0" applyFont="1" applyFill="1" applyBorder="1" applyAlignment="1">
      <alignment/>
    </xf>
    <xf numFmtId="0" fontId="7" fillId="2" borderId="0" xfId="0" applyFont="1" applyFill="1" applyBorder="1" applyAlignment="1">
      <alignment/>
    </xf>
    <xf numFmtId="0" fontId="7" fillId="2" borderId="30" xfId="0" applyFont="1" applyFill="1" applyBorder="1" applyAlignment="1">
      <alignment/>
    </xf>
    <xf numFmtId="0" fontId="4" fillId="0" borderId="0" xfId="22" applyFont="1" applyBorder="1" applyAlignment="1">
      <alignment vertical="center"/>
      <protection/>
    </xf>
    <xf numFmtId="0" fontId="7" fillId="2" borderId="31" xfId="0" applyFont="1" applyFill="1" applyBorder="1" applyAlignment="1">
      <alignment/>
    </xf>
    <xf numFmtId="0" fontId="7" fillId="2" borderId="3" xfId="0" applyFont="1" applyFill="1" applyBorder="1" applyAlignment="1">
      <alignment/>
    </xf>
    <xf numFmtId="0" fontId="7" fillId="2" borderId="32" xfId="0" applyFont="1" applyFill="1" applyBorder="1" applyAlignment="1">
      <alignment/>
    </xf>
    <xf numFmtId="0" fontId="0" fillId="0" borderId="0" xfId="0" applyAlignment="1">
      <alignment/>
    </xf>
  </cellXfs>
  <cellStyles count="10">
    <cellStyle name="Normal" xfId="0"/>
    <cellStyle name="Comma" xfId="15"/>
    <cellStyle name="Comma [0]" xfId="16"/>
    <cellStyle name="Currency" xfId="17"/>
    <cellStyle name="Currency [0]" xfId="18"/>
    <cellStyle name="Normal_NewPL94Summary" xfId="19"/>
    <cellStyle name="Normal_Pop3099-2tab" xfId="20"/>
    <cellStyle name="Normal_pop40_95" xfId="21"/>
    <cellStyle name="Normal_urbru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1930_2000%20with%202000%20to%20current%20Cens%20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re codes"/>
      <sheetName val="Pop 1930-2006, MCD's by County"/>
      <sheetName val="Pop by Benchmarks Region"/>
      <sheetName val="Source, 2000-2006 Estimates"/>
      <sheetName val="Source, 2000-2005 Estimates"/>
      <sheetName val="SUB-EST2006-05-25"/>
      <sheetName val="Vintage Comparisons"/>
      <sheetName val="Areas with Pop 2000 Changes"/>
    </sheetNames>
    <sheetDataSet>
      <sheetData sheetId="6">
        <row r="4">
          <cell r="B4" t="str">
            <v>Massachusetts</v>
          </cell>
          <cell r="C4">
            <v>1</v>
          </cell>
          <cell r="D4">
            <v>6437193</v>
          </cell>
          <cell r="E4">
            <v>6433367</v>
          </cell>
          <cell r="F4">
            <v>6435995</v>
          </cell>
          <cell r="G4">
            <v>6439592</v>
          </cell>
          <cell r="H4">
            <v>6431247</v>
          </cell>
          <cell r="I4">
            <v>6406727</v>
          </cell>
          <cell r="J4">
            <v>6362604</v>
          </cell>
          <cell r="K4">
            <v>6349105</v>
          </cell>
          <cell r="L4">
            <v>6349097</v>
          </cell>
        </row>
        <row r="5">
          <cell r="B5" t="str">
            <v>Barnstable County</v>
          </cell>
          <cell r="C5">
            <v>0.03492453931395253</v>
          </cell>
          <cell r="D5">
            <v>224816</v>
          </cell>
          <cell r="E5">
            <v>226161</v>
          </cell>
          <cell r="F5">
            <v>227705</v>
          </cell>
          <cell r="G5">
            <v>228786</v>
          </cell>
          <cell r="H5">
            <v>227527</v>
          </cell>
          <cell r="I5">
            <v>225367</v>
          </cell>
          <cell r="J5">
            <v>223248</v>
          </cell>
          <cell r="K5">
            <v>222230</v>
          </cell>
          <cell r="L5">
            <v>222230</v>
          </cell>
        </row>
        <row r="6">
          <cell r="B6" t="str">
            <v>Barnstable Town city</v>
          </cell>
          <cell r="C6">
            <v>0.0073603510101374935</v>
          </cell>
          <cell r="D6">
            <v>47380</v>
          </cell>
          <cell r="E6">
            <v>47760</v>
          </cell>
          <cell r="F6">
            <v>48336</v>
          </cell>
          <cell r="G6">
            <v>48694</v>
          </cell>
          <cell r="H6">
            <v>48597</v>
          </cell>
          <cell r="I6">
            <v>48265</v>
          </cell>
          <cell r="J6">
            <v>47992</v>
          </cell>
          <cell r="K6">
            <v>47821</v>
          </cell>
          <cell r="L6">
            <v>47821</v>
          </cell>
        </row>
        <row r="7">
          <cell r="B7" t="str">
            <v>Bourne town</v>
          </cell>
          <cell r="C7">
            <v>0.0029863948463250984</v>
          </cell>
          <cell r="D7">
            <v>19224</v>
          </cell>
          <cell r="E7">
            <v>19325</v>
          </cell>
          <cell r="F7">
            <v>19434</v>
          </cell>
          <cell r="G7">
            <v>19436</v>
          </cell>
          <cell r="H7">
            <v>19268</v>
          </cell>
          <cell r="I7">
            <v>19048</v>
          </cell>
          <cell r="J7">
            <v>18827</v>
          </cell>
          <cell r="K7">
            <v>18721</v>
          </cell>
          <cell r="L7">
            <v>18721</v>
          </cell>
        </row>
        <row r="8">
          <cell r="B8" t="str">
            <v>Brewster town</v>
          </cell>
          <cell r="C8">
            <v>0.0015756867939177837</v>
          </cell>
          <cell r="D8">
            <v>10143</v>
          </cell>
          <cell r="E8">
            <v>10226</v>
          </cell>
          <cell r="F8">
            <v>10324</v>
          </cell>
          <cell r="G8">
            <v>10383</v>
          </cell>
          <cell r="H8">
            <v>10326</v>
          </cell>
          <cell r="I8">
            <v>10240</v>
          </cell>
          <cell r="J8">
            <v>10140</v>
          </cell>
          <cell r="K8">
            <v>10094</v>
          </cell>
          <cell r="L8">
            <v>10094</v>
          </cell>
        </row>
        <row r="9">
          <cell r="B9" t="str">
            <v>Chatham town</v>
          </cell>
          <cell r="C9">
            <v>0.0010537201541106504</v>
          </cell>
          <cell r="D9">
            <v>6783</v>
          </cell>
          <cell r="E9">
            <v>6821</v>
          </cell>
          <cell r="F9">
            <v>6831</v>
          </cell>
          <cell r="G9">
            <v>6833</v>
          </cell>
          <cell r="H9">
            <v>6780</v>
          </cell>
          <cell r="I9">
            <v>6732</v>
          </cell>
          <cell r="J9">
            <v>6657</v>
          </cell>
          <cell r="K9">
            <v>6625</v>
          </cell>
          <cell r="L9">
            <v>6625</v>
          </cell>
        </row>
        <row r="10">
          <cell r="B10" t="str">
            <v>Dennis town</v>
          </cell>
          <cell r="C10">
            <v>0.002437553138456467</v>
          </cell>
          <cell r="D10">
            <v>15691</v>
          </cell>
          <cell r="E10">
            <v>15865</v>
          </cell>
          <cell r="F10">
            <v>16053</v>
          </cell>
          <cell r="G10">
            <v>16195</v>
          </cell>
          <cell r="H10">
            <v>16135</v>
          </cell>
          <cell r="I10">
            <v>16074</v>
          </cell>
          <cell r="J10">
            <v>16021</v>
          </cell>
          <cell r="K10">
            <v>15973</v>
          </cell>
          <cell r="L10">
            <v>15973</v>
          </cell>
        </row>
        <row r="11">
          <cell r="B11" t="str">
            <v>Eastham town</v>
          </cell>
          <cell r="C11">
            <v>0.000855807803183779</v>
          </cell>
          <cell r="D11">
            <v>5509</v>
          </cell>
          <cell r="E11">
            <v>5542</v>
          </cell>
          <cell r="F11">
            <v>5597</v>
          </cell>
          <cell r="G11">
            <v>5629</v>
          </cell>
          <cell r="H11">
            <v>5603</v>
          </cell>
          <cell r="I11">
            <v>5560</v>
          </cell>
          <cell r="J11">
            <v>5484</v>
          </cell>
          <cell r="K11">
            <v>5453</v>
          </cell>
          <cell r="L11">
            <v>5453</v>
          </cell>
        </row>
        <row r="12">
          <cell r="B12" t="str">
            <v>Falmouth town</v>
          </cell>
          <cell r="C12">
            <v>0.00521811292592905</v>
          </cell>
          <cell r="D12">
            <v>33590</v>
          </cell>
          <cell r="E12">
            <v>33590</v>
          </cell>
          <cell r="F12">
            <v>33658</v>
          </cell>
          <cell r="G12">
            <v>33697</v>
          </cell>
          <cell r="H12">
            <v>33462</v>
          </cell>
          <cell r="I12">
            <v>33145</v>
          </cell>
          <cell r="J12">
            <v>32813</v>
          </cell>
          <cell r="K12">
            <v>32660</v>
          </cell>
          <cell r="L12">
            <v>32660</v>
          </cell>
        </row>
        <row r="13">
          <cell r="B13" t="str">
            <v>Harwich town</v>
          </cell>
          <cell r="C13">
            <v>0.0019475880247803662</v>
          </cell>
          <cell r="D13">
            <v>12537</v>
          </cell>
          <cell r="E13">
            <v>12655</v>
          </cell>
          <cell r="F13">
            <v>12754</v>
          </cell>
          <cell r="G13">
            <v>12831</v>
          </cell>
          <cell r="H13">
            <v>12753</v>
          </cell>
          <cell r="I13">
            <v>12556</v>
          </cell>
          <cell r="J13">
            <v>12441</v>
          </cell>
          <cell r="K13">
            <v>12386</v>
          </cell>
          <cell r="L13">
            <v>12386</v>
          </cell>
        </row>
        <row r="14">
          <cell r="B14" t="str">
            <v>Mashpee town</v>
          </cell>
          <cell r="C14">
            <v>0.0022281450936767005</v>
          </cell>
          <cell r="D14">
            <v>14343</v>
          </cell>
          <cell r="E14">
            <v>14257</v>
          </cell>
          <cell r="F14">
            <v>14238</v>
          </cell>
          <cell r="G14">
            <v>14174</v>
          </cell>
          <cell r="H14">
            <v>13933</v>
          </cell>
          <cell r="I14">
            <v>13502</v>
          </cell>
          <cell r="J14">
            <v>13080</v>
          </cell>
          <cell r="K14">
            <v>12946</v>
          </cell>
          <cell r="L14">
            <v>12946</v>
          </cell>
        </row>
        <row r="15">
          <cell r="B15" t="str">
            <v>Orleans town</v>
          </cell>
          <cell r="C15">
            <v>0.0009939114766327496</v>
          </cell>
          <cell r="D15">
            <v>6398</v>
          </cell>
          <cell r="E15">
            <v>6448</v>
          </cell>
          <cell r="F15">
            <v>6446</v>
          </cell>
          <cell r="G15">
            <v>6473</v>
          </cell>
          <cell r="H15">
            <v>6443</v>
          </cell>
          <cell r="I15">
            <v>6405</v>
          </cell>
          <cell r="J15">
            <v>6365</v>
          </cell>
          <cell r="K15">
            <v>6341</v>
          </cell>
          <cell r="L15">
            <v>6341</v>
          </cell>
        </row>
        <row r="16">
          <cell r="B16" t="str">
            <v>Provincetown town</v>
          </cell>
          <cell r="C16">
            <v>0.0005305107365896906</v>
          </cell>
          <cell r="D16">
            <v>3415</v>
          </cell>
          <cell r="E16">
            <v>3421</v>
          </cell>
          <cell r="F16">
            <v>3436</v>
          </cell>
          <cell r="G16">
            <v>3470</v>
          </cell>
          <cell r="H16">
            <v>3475</v>
          </cell>
          <cell r="I16">
            <v>3474</v>
          </cell>
          <cell r="J16">
            <v>3445</v>
          </cell>
          <cell r="K16">
            <v>3431</v>
          </cell>
          <cell r="L16">
            <v>3431</v>
          </cell>
        </row>
        <row r="17">
          <cell r="B17" t="str">
            <v>Sandwich town</v>
          </cell>
          <cell r="C17">
            <v>0.003185860669394253</v>
          </cell>
          <cell r="D17">
            <v>20508</v>
          </cell>
          <cell r="E17">
            <v>20692</v>
          </cell>
          <cell r="F17">
            <v>20734</v>
          </cell>
          <cell r="G17">
            <v>20871</v>
          </cell>
          <cell r="H17">
            <v>20682</v>
          </cell>
          <cell r="I17">
            <v>20470</v>
          </cell>
          <cell r="J17">
            <v>20238</v>
          </cell>
          <cell r="K17">
            <v>20136</v>
          </cell>
          <cell r="L17">
            <v>20136</v>
          </cell>
        </row>
        <row r="18">
          <cell r="B18" t="str">
            <v>Truro town</v>
          </cell>
          <cell r="C18">
            <v>0.0003343072050193306</v>
          </cell>
          <cell r="D18">
            <v>2152</v>
          </cell>
          <cell r="E18">
            <v>2161</v>
          </cell>
          <cell r="F18">
            <v>2171</v>
          </cell>
          <cell r="G18">
            <v>2172</v>
          </cell>
          <cell r="H18">
            <v>2149</v>
          </cell>
          <cell r="I18">
            <v>2122</v>
          </cell>
          <cell r="J18">
            <v>2098</v>
          </cell>
          <cell r="K18">
            <v>2087</v>
          </cell>
          <cell r="L18">
            <v>2087</v>
          </cell>
        </row>
        <row r="19">
          <cell r="B19" t="str">
            <v>Wellfleet town</v>
          </cell>
          <cell r="C19">
            <v>0.0004332633804827663</v>
          </cell>
          <cell r="D19">
            <v>2789</v>
          </cell>
          <cell r="E19">
            <v>2817</v>
          </cell>
          <cell r="F19">
            <v>2829</v>
          </cell>
          <cell r="G19">
            <v>2838</v>
          </cell>
          <cell r="H19">
            <v>2815</v>
          </cell>
          <cell r="I19">
            <v>2787</v>
          </cell>
          <cell r="J19">
            <v>2761</v>
          </cell>
          <cell r="K19">
            <v>2749</v>
          </cell>
          <cell r="L19">
            <v>2749</v>
          </cell>
        </row>
        <row r="20">
          <cell r="B20" t="str">
            <v>Yarmouth town</v>
          </cell>
          <cell r="C20">
            <v>0.0037833260553163466</v>
          </cell>
          <cell r="D20">
            <v>24354</v>
          </cell>
          <cell r="E20">
            <v>24581</v>
          </cell>
          <cell r="F20">
            <v>24864</v>
          </cell>
          <cell r="G20">
            <v>25090</v>
          </cell>
          <cell r="H20">
            <v>25106</v>
          </cell>
          <cell r="I20">
            <v>24987</v>
          </cell>
          <cell r="J20">
            <v>24886</v>
          </cell>
          <cell r="K20">
            <v>24807</v>
          </cell>
          <cell r="L20">
            <v>24807</v>
          </cell>
        </row>
        <row r="21">
          <cell r="B21" t="str">
            <v>Berkshire County</v>
          </cell>
          <cell r="C21">
            <v>0.02036866068797378</v>
          </cell>
          <cell r="D21">
            <v>131117</v>
          </cell>
          <cell r="E21">
            <v>131783</v>
          </cell>
          <cell r="F21">
            <v>132323</v>
          </cell>
          <cell r="G21">
            <v>132929</v>
          </cell>
          <cell r="H21">
            <v>133256</v>
          </cell>
          <cell r="I21">
            <v>133901</v>
          </cell>
          <cell r="J21">
            <v>134821</v>
          </cell>
          <cell r="K21">
            <v>134953</v>
          </cell>
          <cell r="L21">
            <v>134953</v>
          </cell>
        </row>
        <row r="22">
          <cell r="B22" t="str">
            <v>Adams town</v>
          </cell>
          <cell r="C22">
            <v>0.0013004115303052123</v>
          </cell>
          <cell r="D22">
            <v>8371</v>
          </cell>
          <cell r="E22">
            <v>8451</v>
          </cell>
          <cell r="F22">
            <v>8498</v>
          </cell>
          <cell r="G22">
            <v>8567</v>
          </cell>
          <cell r="H22">
            <v>8627</v>
          </cell>
          <cell r="I22">
            <v>8698</v>
          </cell>
          <cell r="J22">
            <v>8791</v>
          </cell>
          <cell r="K22">
            <v>8809</v>
          </cell>
          <cell r="L22">
            <v>8809</v>
          </cell>
        </row>
        <row r="23">
          <cell r="B23" t="str">
            <v>Alford town</v>
          </cell>
          <cell r="C23">
            <v>6.182819126286877E-05</v>
          </cell>
          <cell r="D23">
            <v>398</v>
          </cell>
          <cell r="E23">
            <v>399</v>
          </cell>
          <cell r="F23">
            <v>392</v>
          </cell>
          <cell r="G23">
            <v>393</v>
          </cell>
          <cell r="H23">
            <v>393</v>
          </cell>
          <cell r="I23">
            <v>396</v>
          </cell>
          <cell r="J23">
            <v>399</v>
          </cell>
          <cell r="K23">
            <v>399</v>
          </cell>
          <cell r="L23">
            <v>399</v>
          </cell>
        </row>
        <row r="24">
          <cell r="B24" t="str">
            <v>Becket town</v>
          </cell>
          <cell r="C24">
            <v>0.000279469638396736</v>
          </cell>
          <cell r="D24">
            <v>1799</v>
          </cell>
          <cell r="E24">
            <v>1785</v>
          </cell>
          <cell r="F24">
            <v>1773</v>
          </cell>
          <cell r="G24">
            <v>1761</v>
          </cell>
          <cell r="H24">
            <v>1745</v>
          </cell>
          <cell r="I24">
            <v>1742</v>
          </cell>
          <cell r="J24">
            <v>1754</v>
          </cell>
          <cell r="K24">
            <v>1755</v>
          </cell>
          <cell r="L24">
            <v>1755</v>
          </cell>
        </row>
        <row r="25">
          <cell r="B25" t="str">
            <v>Cheshire town</v>
          </cell>
          <cell r="C25">
            <v>0.000519325737165252</v>
          </cell>
          <cell r="D25">
            <v>3343</v>
          </cell>
          <cell r="E25">
            <v>3355</v>
          </cell>
          <cell r="F25">
            <v>3351</v>
          </cell>
          <cell r="G25">
            <v>3363</v>
          </cell>
          <cell r="H25">
            <v>3373</v>
          </cell>
          <cell r="I25">
            <v>3390</v>
          </cell>
          <cell r="J25">
            <v>3401</v>
          </cell>
          <cell r="K25">
            <v>3401</v>
          </cell>
          <cell r="L25">
            <v>3401</v>
          </cell>
        </row>
        <row r="26">
          <cell r="B26" t="str">
            <v>Clarksburg town</v>
          </cell>
          <cell r="C26">
            <v>0.00025663359790517387</v>
          </cell>
          <cell r="D26">
            <v>1652</v>
          </cell>
          <cell r="E26">
            <v>1662</v>
          </cell>
          <cell r="F26">
            <v>1665</v>
          </cell>
          <cell r="G26">
            <v>1675</v>
          </cell>
          <cell r="H26">
            <v>1676</v>
          </cell>
          <cell r="I26">
            <v>1678</v>
          </cell>
          <cell r="J26">
            <v>1685</v>
          </cell>
          <cell r="K26">
            <v>1686</v>
          </cell>
          <cell r="L26">
            <v>1686</v>
          </cell>
        </row>
        <row r="27">
          <cell r="B27" t="str">
            <v>Dalton town</v>
          </cell>
          <cell r="C27">
            <v>0.001034146405117883</v>
          </cell>
          <cell r="D27">
            <v>6657</v>
          </cell>
          <cell r="E27">
            <v>6695</v>
          </cell>
          <cell r="F27">
            <v>6727</v>
          </cell>
          <cell r="G27">
            <v>6758</v>
          </cell>
          <cell r="H27">
            <v>6778</v>
          </cell>
          <cell r="I27">
            <v>6822</v>
          </cell>
          <cell r="J27">
            <v>6882</v>
          </cell>
          <cell r="K27">
            <v>6892</v>
          </cell>
          <cell r="L27">
            <v>6892</v>
          </cell>
        </row>
        <row r="28">
          <cell r="B28" t="str">
            <v>Egremont town</v>
          </cell>
          <cell r="C28">
            <v>0.00021158290577896296</v>
          </cell>
          <cell r="D28">
            <v>1362</v>
          </cell>
          <cell r="E28">
            <v>1355</v>
          </cell>
          <cell r="F28">
            <v>1346</v>
          </cell>
          <cell r="G28">
            <v>1343</v>
          </cell>
          <cell r="H28">
            <v>1339</v>
          </cell>
          <cell r="I28">
            <v>1341</v>
          </cell>
          <cell r="J28">
            <v>1345</v>
          </cell>
          <cell r="K28">
            <v>1345</v>
          </cell>
          <cell r="L28">
            <v>1345</v>
          </cell>
        </row>
        <row r="29">
          <cell r="B29" t="str">
            <v>Florida town</v>
          </cell>
          <cell r="C29">
            <v>0.00010501471681833992</v>
          </cell>
          <cell r="D29">
            <v>676</v>
          </cell>
          <cell r="E29">
            <v>666</v>
          </cell>
          <cell r="F29">
            <v>660</v>
          </cell>
          <cell r="G29">
            <v>664</v>
          </cell>
          <cell r="H29">
            <v>666</v>
          </cell>
          <cell r="I29">
            <v>670</v>
          </cell>
          <cell r="J29">
            <v>675</v>
          </cell>
          <cell r="K29">
            <v>676</v>
          </cell>
          <cell r="L29">
            <v>676</v>
          </cell>
        </row>
        <row r="30">
          <cell r="B30" t="str">
            <v>Great Barrington town</v>
          </cell>
          <cell r="C30">
            <v>0.0011553172322159675</v>
          </cell>
          <cell r="D30">
            <v>7437</v>
          </cell>
          <cell r="E30">
            <v>7436</v>
          </cell>
          <cell r="F30">
            <v>7423</v>
          </cell>
          <cell r="G30">
            <v>7432</v>
          </cell>
          <cell r="H30">
            <v>7469</v>
          </cell>
          <cell r="I30">
            <v>7492</v>
          </cell>
          <cell r="J30">
            <v>7523</v>
          </cell>
          <cell r="K30">
            <v>7525</v>
          </cell>
          <cell r="L30">
            <v>7527</v>
          </cell>
        </row>
        <row r="31">
          <cell r="B31" t="str">
            <v>Hancock town</v>
          </cell>
          <cell r="C31">
            <v>0.00016062901951207614</v>
          </cell>
          <cell r="D31">
            <v>1034</v>
          </cell>
          <cell r="E31">
            <v>1025</v>
          </cell>
          <cell r="F31">
            <v>1011</v>
          </cell>
          <cell r="G31">
            <v>945</v>
          </cell>
          <cell r="H31">
            <v>772</v>
          </cell>
          <cell r="I31">
            <v>724</v>
          </cell>
          <cell r="J31">
            <v>722</v>
          </cell>
          <cell r="K31">
            <v>721</v>
          </cell>
          <cell r="L31">
            <v>721</v>
          </cell>
        </row>
        <row r="32">
          <cell r="B32" t="str">
            <v>Hinsdale town</v>
          </cell>
          <cell r="C32">
            <v>0.0002783822078971378</v>
          </cell>
          <cell r="D32">
            <v>1792</v>
          </cell>
          <cell r="E32">
            <v>1810</v>
          </cell>
          <cell r="F32">
            <v>1822</v>
          </cell>
          <cell r="G32">
            <v>1834</v>
          </cell>
          <cell r="H32">
            <v>1843</v>
          </cell>
          <cell r="I32">
            <v>1854</v>
          </cell>
          <cell r="J32">
            <v>1870</v>
          </cell>
          <cell r="K32">
            <v>1872</v>
          </cell>
          <cell r="L32">
            <v>1872</v>
          </cell>
        </row>
        <row r="33">
          <cell r="B33" t="str">
            <v>Lanesborough town</v>
          </cell>
          <cell r="C33">
            <v>0.0004537692127609037</v>
          </cell>
          <cell r="D33">
            <v>2921</v>
          </cell>
          <cell r="E33">
            <v>2951</v>
          </cell>
          <cell r="F33">
            <v>2961</v>
          </cell>
          <cell r="G33">
            <v>2966</v>
          </cell>
          <cell r="H33">
            <v>2969</v>
          </cell>
          <cell r="I33">
            <v>2977</v>
          </cell>
          <cell r="J33">
            <v>2993</v>
          </cell>
          <cell r="K33">
            <v>2994</v>
          </cell>
          <cell r="L33">
            <v>2990</v>
          </cell>
        </row>
        <row r="34">
          <cell r="B34" t="str">
            <v>Lee town</v>
          </cell>
          <cell r="C34">
            <v>0.0009100239809494604</v>
          </cell>
          <cell r="D34">
            <v>5858</v>
          </cell>
          <cell r="E34">
            <v>5881</v>
          </cell>
          <cell r="F34">
            <v>5882</v>
          </cell>
          <cell r="G34">
            <v>5900</v>
          </cell>
          <cell r="H34">
            <v>5901</v>
          </cell>
          <cell r="I34">
            <v>5936</v>
          </cell>
          <cell r="J34">
            <v>5981</v>
          </cell>
          <cell r="K34">
            <v>5987</v>
          </cell>
          <cell r="L34">
            <v>5985</v>
          </cell>
        </row>
        <row r="35">
          <cell r="B35" t="str">
            <v>Lenox town</v>
          </cell>
          <cell r="C35">
            <v>0.0008014362782038693</v>
          </cell>
          <cell r="D35">
            <v>5159</v>
          </cell>
          <cell r="E35">
            <v>5152</v>
          </cell>
          <cell r="F35">
            <v>5155</v>
          </cell>
          <cell r="G35">
            <v>5176</v>
          </cell>
          <cell r="H35">
            <v>5153</v>
          </cell>
          <cell r="I35">
            <v>5151</v>
          </cell>
          <cell r="J35">
            <v>5095</v>
          </cell>
          <cell r="K35">
            <v>5077</v>
          </cell>
          <cell r="L35">
            <v>5077</v>
          </cell>
        </row>
        <row r="36">
          <cell r="B36" t="str">
            <v>Monterey town</v>
          </cell>
          <cell r="C36">
            <v>0.00014959936730186589</v>
          </cell>
          <cell r="D36">
            <v>963</v>
          </cell>
          <cell r="E36">
            <v>961</v>
          </cell>
          <cell r="F36">
            <v>955</v>
          </cell>
          <cell r="G36">
            <v>949</v>
          </cell>
          <cell r="H36">
            <v>943</v>
          </cell>
          <cell r="I36">
            <v>938</v>
          </cell>
          <cell r="J36">
            <v>937</v>
          </cell>
          <cell r="K36">
            <v>936</v>
          </cell>
          <cell r="L36">
            <v>934</v>
          </cell>
        </row>
        <row r="37">
          <cell r="B37" t="str">
            <v>Mount Washington town</v>
          </cell>
          <cell r="C37">
            <v>2.143791556350726E-05</v>
          </cell>
          <cell r="D37">
            <v>138</v>
          </cell>
          <cell r="E37">
            <v>135</v>
          </cell>
          <cell r="F37">
            <v>133</v>
          </cell>
          <cell r="G37">
            <v>131</v>
          </cell>
          <cell r="H37">
            <v>130</v>
          </cell>
          <cell r="I37">
            <v>130</v>
          </cell>
          <cell r="J37">
            <v>130</v>
          </cell>
          <cell r="K37">
            <v>130</v>
          </cell>
          <cell r="L37">
            <v>130</v>
          </cell>
        </row>
        <row r="38">
          <cell r="B38" t="str">
            <v>New Ashford town</v>
          </cell>
          <cell r="C38">
            <v>3.8526109128621745E-05</v>
          </cell>
          <cell r="D38">
            <v>248</v>
          </cell>
          <cell r="E38">
            <v>247</v>
          </cell>
          <cell r="F38">
            <v>245</v>
          </cell>
          <cell r="G38">
            <v>245</v>
          </cell>
          <cell r="H38">
            <v>247</v>
          </cell>
          <cell r="I38">
            <v>249</v>
          </cell>
          <cell r="J38">
            <v>248</v>
          </cell>
          <cell r="K38">
            <v>247</v>
          </cell>
          <cell r="L38">
            <v>247</v>
          </cell>
        </row>
        <row r="39">
          <cell r="B39" t="str">
            <v>New Marlborough town</v>
          </cell>
          <cell r="C39">
            <v>0.00023814727941200457</v>
          </cell>
          <cell r="D39">
            <v>1533</v>
          </cell>
          <cell r="E39">
            <v>1524</v>
          </cell>
          <cell r="F39">
            <v>1512</v>
          </cell>
          <cell r="G39">
            <v>1495</v>
          </cell>
          <cell r="H39">
            <v>1495</v>
          </cell>
          <cell r="I39">
            <v>1502</v>
          </cell>
          <cell r="J39">
            <v>1497</v>
          </cell>
          <cell r="K39">
            <v>1494</v>
          </cell>
          <cell r="L39">
            <v>1494</v>
          </cell>
        </row>
        <row r="40">
          <cell r="B40" t="str">
            <v>North Adams city</v>
          </cell>
          <cell r="C40">
            <v>0.002150316139348315</v>
          </cell>
          <cell r="D40">
            <v>13842</v>
          </cell>
          <cell r="E40">
            <v>14001</v>
          </cell>
          <cell r="F40">
            <v>14150</v>
          </cell>
          <cell r="G40">
            <v>14281</v>
          </cell>
          <cell r="H40">
            <v>14399</v>
          </cell>
          <cell r="I40">
            <v>14501</v>
          </cell>
          <cell r="J40">
            <v>14651</v>
          </cell>
          <cell r="K40">
            <v>14681</v>
          </cell>
          <cell r="L40">
            <v>14681</v>
          </cell>
        </row>
        <row r="41">
          <cell r="B41" t="str">
            <v>Otis town</v>
          </cell>
          <cell r="C41">
            <v>0.00021624332220581237</v>
          </cell>
          <cell r="D41">
            <v>1392</v>
          </cell>
          <cell r="E41">
            <v>1392</v>
          </cell>
          <cell r="F41">
            <v>1381</v>
          </cell>
          <cell r="G41">
            <v>1370</v>
          </cell>
          <cell r="H41">
            <v>1365</v>
          </cell>
          <cell r="I41">
            <v>1358</v>
          </cell>
          <cell r="J41">
            <v>1365</v>
          </cell>
          <cell r="K41">
            <v>1365</v>
          </cell>
          <cell r="L41">
            <v>1365</v>
          </cell>
        </row>
        <row r="42">
          <cell r="B42" t="str">
            <v>Peru town</v>
          </cell>
          <cell r="C42">
            <v>0.00013142374323715322</v>
          </cell>
          <cell r="D42">
            <v>846</v>
          </cell>
          <cell r="E42">
            <v>837</v>
          </cell>
          <cell r="F42">
            <v>822</v>
          </cell>
          <cell r="G42">
            <v>815</v>
          </cell>
          <cell r="H42">
            <v>809</v>
          </cell>
          <cell r="I42">
            <v>813</v>
          </cell>
          <cell r="J42">
            <v>820</v>
          </cell>
          <cell r="K42">
            <v>821</v>
          </cell>
          <cell r="L42">
            <v>821</v>
          </cell>
        </row>
        <row r="43">
          <cell r="B43" t="str">
            <v>Pittsfield city</v>
          </cell>
          <cell r="C43">
            <v>0.006757137777288952</v>
          </cell>
          <cell r="D43">
            <v>43497</v>
          </cell>
          <cell r="E43">
            <v>43832</v>
          </cell>
          <cell r="F43">
            <v>44224</v>
          </cell>
          <cell r="G43">
            <v>44608</v>
          </cell>
          <cell r="H43">
            <v>44925</v>
          </cell>
          <cell r="I43">
            <v>45286</v>
          </cell>
          <cell r="J43">
            <v>45709</v>
          </cell>
          <cell r="K43">
            <v>45787</v>
          </cell>
          <cell r="L43">
            <v>45793</v>
          </cell>
        </row>
        <row r="44">
          <cell r="B44" t="str">
            <v>Richmond town</v>
          </cell>
          <cell r="C44">
            <v>0.00024917693162221485</v>
          </cell>
          <cell r="D44">
            <v>1604</v>
          </cell>
          <cell r="E44">
            <v>1619</v>
          </cell>
          <cell r="F44">
            <v>1628</v>
          </cell>
          <cell r="G44">
            <v>1619</v>
          </cell>
          <cell r="H44">
            <v>1609</v>
          </cell>
          <cell r="I44">
            <v>1604</v>
          </cell>
          <cell r="J44">
            <v>1605</v>
          </cell>
          <cell r="K44">
            <v>1604</v>
          </cell>
          <cell r="L44">
            <v>1604</v>
          </cell>
        </row>
        <row r="45">
          <cell r="B45" t="str">
            <v>Sandisfield town</v>
          </cell>
          <cell r="C45">
            <v>0.00013049165995178332</v>
          </cell>
          <cell r="D45">
            <v>840</v>
          </cell>
          <cell r="E45">
            <v>831</v>
          </cell>
          <cell r="F45">
            <v>822</v>
          </cell>
          <cell r="G45">
            <v>822</v>
          </cell>
          <cell r="H45">
            <v>822</v>
          </cell>
          <cell r="I45">
            <v>821</v>
          </cell>
          <cell r="J45">
            <v>824</v>
          </cell>
          <cell r="K45">
            <v>824</v>
          </cell>
          <cell r="L45">
            <v>824</v>
          </cell>
        </row>
        <row r="46">
          <cell r="B46" t="str">
            <v>Savoy town</v>
          </cell>
          <cell r="C46">
            <v>0.00011324811917244054</v>
          </cell>
          <cell r="D46">
            <v>729</v>
          </cell>
          <cell r="E46">
            <v>725</v>
          </cell>
          <cell r="F46">
            <v>719</v>
          </cell>
          <cell r="G46">
            <v>716</v>
          </cell>
          <cell r="H46">
            <v>711</v>
          </cell>
          <cell r="I46">
            <v>706</v>
          </cell>
          <cell r="J46">
            <v>706</v>
          </cell>
          <cell r="K46">
            <v>705</v>
          </cell>
          <cell r="L46">
            <v>705</v>
          </cell>
        </row>
        <row r="47">
          <cell r="B47" t="str">
            <v>Sheffield town</v>
          </cell>
          <cell r="C47">
            <v>0.0005230540703067315</v>
          </cell>
          <cell r="D47">
            <v>3367</v>
          </cell>
          <cell r="E47">
            <v>3363</v>
          </cell>
          <cell r="F47">
            <v>3356</v>
          </cell>
          <cell r="G47">
            <v>3356</v>
          </cell>
          <cell r="H47">
            <v>3331</v>
          </cell>
          <cell r="I47">
            <v>3328</v>
          </cell>
          <cell r="J47">
            <v>3336</v>
          </cell>
          <cell r="K47">
            <v>3335</v>
          </cell>
          <cell r="L47">
            <v>3335</v>
          </cell>
        </row>
        <row r="48">
          <cell r="B48" t="str">
            <v>Stockbridge town</v>
          </cell>
          <cell r="C48">
            <v>0.00035092935694176015</v>
          </cell>
          <cell r="D48">
            <v>2259</v>
          </cell>
          <cell r="E48">
            <v>2255</v>
          </cell>
          <cell r="F48">
            <v>2247</v>
          </cell>
          <cell r="G48">
            <v>2250</v>
          </cell>
          <cell r="H48">
            <v>2255</v>
          </cell>
          <cell r="I48">
            <v>2261</v>
          </cell>
          <cell r="J48">
            <v>2274</v>
          </cell>
          <cell r="K48">
            <v>2276</v>
          </cell>
          <cell r="L48">
            <v>2276</v>
          </cell>
        </row>
        <row r="49">
          <cell r="B49" t="str">
            <v>Tyringham town</v>
          </cell>
          <cell r="C49">
            <v>5.4060830551453094E-05</v>
          </cell>
          <cell r="D49">
            <v>348</v>
          </cell>
          <cell r="E49">
            <v>352</v>
          </cell>
          <cell r="F49">
            <v>355</v>
          </cell>
          <cell r="G49">
            <v>358</v>
          </cell>
          <cell r="H49">
            <v>361</v>
          </cell>
          <cell r="I49">
            <v>355</v>
          </cell>
          <cell r="J49">
            <v>351</v>
          </cell>
          <cell r="K49">
            <v>350</v>
          </cell>
          <cell r="L49">
            <v>350</v>
          </cell>
        </row>
        <row r="50">
          <cell r="B50" t="str">
            <v>Washington town</v>
          </cell>
          <cell r="C50">
            <v>8.51302733971158E-05</v>
          </cell>
          <cell r="D50">
            <v>548</v>
          </cell>
          <cell r="E50">
            <v>545</v>
          </cell>
          <cell r="F50">
            <v>542</v>
          </cell>
          <cell r="G50">
            <v>540</v>
          </cell>
          <cell r="H50">
            <v>540</v>
          </cell>
          <cell r="I50">
            <v>540</v>
          </cell>
          <cell r="J50">
            <v>544</v>
          </cell>
          <cell r="K50">
            <v>544</v>
          </cell>
          <cell r="L50">
            <v>544</v>
          </cell>
        </row>
        <row r="51">
          <cell r="B51" t="str">
            <v>West Stockbridge town</v>
          </cell>
          <cell r="C51">
            <v>0.0002266515855591094</v>
          </cell>
          <cell r="D51">
            <v>1459</v>
          </cell>
          <cell r="E51">
            <v>1451</v>
          </cell>
          <cell r="F51">
            <v>1449</v>
          </cell>
          <cell r="G51">
            <v>1446</v>
          </cell>
          <cell r="H51">
            <v>1437</v>
          </cell>
          <cell r="I51">
            <v>1431</v>
          </cell>
          <cell r="J51">
            <v>1420</v>
          </cell>
          <cell r="K51">
            <v>1416</v>
          </cell>
          <cell r="L51">
            <v>1416</v>
          </cell>
        </row>
        <row r="52">
          <cell r="B52" t="str">
            <v>Williamstown town</v>
          </cell>
          <cell r="C52">
            <v>0.0012721383373156593</v>
          </cell>
          <cell r="D52">
            <v>8189</v>
          </cell>
          <cell r="E52">
            <v>8233</v>
          </cell>
          <cell r="F52">
            <v>8264</v>
          </cell>
          <cell r="G52">
            <v>8294</v>
          </cell>
          <cell r="H52">
            <v>8313</v>
          </cell>
          <cell r="I52">
            <v>8341</v>
          </cell>
          <cell r="J52">
            <v>8414</v>
          </cell>
          <cell r="K52">
            <v>8424</v>
          </cell>
          <cell r="L52">
            <v>8424</v>
          </cell>
        </row>
        <row r="53">
          <cell r="B53" t="str">
            <v>Windsor town</v>
          </cell>
          <cell r="C53">
            <v>0.00013297721537943634</v>
          </cell>
          <cell r="D53">
            <v>856</v>
          </cell>
          <cell r="E53">
            <v>857</v>
          </cell>
          <cell r="F53">
            <v>853</v>
          </cell>
          <cell r="G53">
            <v>857</v>
          </cell>
          <cell r="H53">
            <v>860</v>
          </cell>
          <cell r="I53">
            <v>866</v>
          </cell>
          <cell r="J53">
            <v>874</v>
          </cell>
          <cell r="K53">
            <v>875</v>
          </cell>
          <cell r="L53">
            <v>875</v>
          </cell>
        </row>
        <row r="54">
          <cell r="B54" t="str">
            <v>Bristol County</v>
          </cell>
          <cell r="C54">
            <v>0.08472310834862339</v>
          </cell>
          <cell r="D54">
            <v>545379</v>
          </cell>
          <cell r="E54">
            <v>545861</v>
          </cell>
          <cell r="F54">
            <v>546722</v>
          </cell>
          <cell r="G54">
            <v>546249</v>
          </cell>
          <cell r="H54">
            <v>543618</v>
          </cell>
          <cell r="I54">
            <v>538847</v>
          </cell>
          <cell r="J54">
            <v>536157</v>
          </cell>
          <cell r="K54">
            <v>534678</v>
          </cell>
          <cell r="L54">
            <v>534678</v>
          </cell>
        </row>
        <row r="55">
          <cell r="B55" t="str">
            <v>Acushnet town</v>
          </cell>
          <cell r="C55">
            <v>0.0016339419992534012</v>
          </cell>
          <cell r="D55">
            <v>10518</v>
          </cell>
          <cell r="E55">
            <v>10535</v>
          </cell>
          <cell r="F55">
            <v>10552</v>
          </cell>
          <cell r="G55">
            <v>10547</v>
          </cell>
          <cell r="H55">
            <v>10457</v>
          </cell>
          <cell r="I55">
            <v>10298</v>
          </cell>
          <cell r="J55">
            <v>10198</v>
          </cell>
          <cell r="K55">
            <v>10161</v>
          </cell>
          <cell r="L55">
            <v>10161</v>
          </cell>
        </row>
        <row r="56">
          <cell r="B56" t="str">
            <v>Attleboro city</v>
          </cell>
          <cell r="C56">
            <v>0.006723893473444093</v>
          </cell>
          <cell r="D56">
            <v>43283</v>
          </cell>
          <cell r="E56">
            <v>43345</v>
          </cell>
          <cell r="F56">
            <v>43385</v>
          </cell>
          <cell r="G56">
            <v>43385</v>
          </cell>
          <cell r="H56">
            <v>43134</v>
          </cell>
          <cell r="I56">
            <v>42618</v>
          </cell>
          <cell r="J56">
            <v>42217</v>
          </cell>
          <cell r="K56">
            <v>42068</v>
          </cell>
          <cell r="L56">
            <v>42068</v>
          </cell>
        </row>
        <row r="57">
          <cell r="B57" t="str">
            <v>Berkley town</v>
          </cell>
          <cell r="C57">
            <v>0.0009928240461331516</v>
          </cell>
          <cell r="D57">
            <v>6391</v>
          </cell>
          <cell r="E57">
            <v>6369</v>
          </cell>
          <cell r="F57">
            <v>6333</v>
          </cell>
          <cell r="G57">
            <v>6272</v>
          </cell>
          <cell r="H57">
            <v>6140</v>
          </cell>
          <cell r="I57">
            <v>5915</v>
          </cell>
          <cell r="J57">
            <v>5787</v>
          </cell>
          <cell r="K57">
            <v>5749</v>
          </cell>
          <cell r="L57">
            <v>5749</v>
          </cell>
        </row>
        <row r="58">
          <cell r="B58" t="str">
            <v>Dartmouth town</v>
          </cell>
          <cell r="C58">
            <v>0.004872620721485281</v>
          </cell>
          <cell r="D58">
            <v>31366</v>
          </cell>
          <cell r="E58">
            <v>31365</v>
          </cell>
          <cell r="F58">
            <v>31255</v>
          </cell>
          <cell r="G58">
            <v>31133</v>
          </cell>
          <cell r="H58">
            <v>30878</v>
          </cell>
          <cell r="I58">
            <v>30433</v>
          </cell>
          <cell r="J58">
            <v>30781</v>
          </cell>
          <cell r="K58">
            <v>30666</v>
          </cell>
          <cell r="L58">
            <v>30666</v>
          </cell>
        </row>
        <row r="59">
          <cell r="B59" t="str">
            <v>Dighton town</v>
          </cell>
          <cell r="C59">
            <v>0.0010431565435431252</v>
          </cell>
          <cell r="D59">
            <v>6715</v>
          </cell>
          <cell r="E59">
            <v>6659</v>
          </cell>
          <cell r="F59">
            <v>6609</v>
          </cell>
          <cell r="G59">
            <v>6546</v>
          </cell>
          <cell r="H59">
            <v>6449</v>
          </cell>
          <cell r="I59">
            <v>6326</v>
          </cell>
          <cell r="J59">
            <v>6211</v>
          </cell>
          <cell r="K59">
            <v>6175</v>
          </cell>
          <cell r="L59">
            <v>6175</v>
          </cell>
        </row>
        <row r="60">
          <cell r="B60" t="str">
            <v>Easton town</v>
          </cell>
          <cell r="C60">
            <v>0.003577801690892288</v>
          </cell>
          <cell r="D60">
            <v>23031</v>
          </cell>
          <cell r="E60">
            <v>23009</v>
          </cell>
          <cell r="F60">
            <v>23001</v>
          </cell>
          <cell r="G60">
            <v>22932</v>
          </cell>
          <cell r="H60">
            <v>22698</v>
          </cell>
          <cell r="I60">
            <v>22424</v>
          </cell>
          <cell r="J60">
            <v>22359</v>
          </cell>
          <cell r="K60">
            <v>22299</v>
          </cell>
          <cell r="L60">
            <v>22299</v>
          </cell>
        </row>
        <row r="61">
          <cell r="B61" t="str">
            <v>Fairhaven town</v>
          </cell>
          <cell r="C61">
            <v>0.0025268777866377474</v>
          </cell>
          <cell r="D61">
            <v>16266</v>
          </cell>
          <cell r="E61">
            <v>16208</v>
          </cell>
          <cell r="F61">
            <v>16290</v>
          </cell>
          <cell r="G61">
            <v>16360</v>
          </cell>
          <cell r="H61">
            <v>16359</v>
          </cell>
          <cell r="I61">
            <v>16283</v>
          </cell>
          <cell r="J61">
            <v>16199</v>
          </cell>
          <cell r="K61">
            <v>16159</v>
          </cell>
          <cell r="L61">
            <v>16159</v>
          </cell>
        </row>
        <row r="62">
          <cell r="B62" t="str">
            <v>Fall River city</v>
          </cell>
          <cell r="C62">
            <v>0.014210231074320748</v>
          </cell>
          <cell r="D62">
            <v>91474</v>
          </cell>
          <cell r="E62">
            <v>91723</v>
          </cell>
          <cell r="F62">
            <v>92302</v>
          </cell>
          <cell r="G62">
            <v>92716</v>
          </cell>
          <cell r="H62">
            <v>92738</v>
          </cell>
          <cell r="I62">
            <v>92294</v>
          </cell>
          <cell r="J62">
            <v>92092</v>
          </cell>
          <cell r="K62">
            <v>91938</v>
          </cell>
          <cell r="L62">
            <v>91938</v>
          </cell>
        </row>
        <row r="63">
          <cell r="B63" t="str">
            <v>Freetown town</v>
          </cell>
          <cell r="C63">
            <v>0.0013923770811283737</v>
          </cell>
          <cell r="D63">
            <v>8963</v>
          </cell>
          <cell r="E63">
            <v>8971</v>
          </cell>
          <cell r="F63">
            <v>8946</v>
          </cell>
          <cell r="G63">
            <v>8851</v>
          </cell>
          <cell r="H63">
            <v>8731</v>
          </cell>
          <cell r="I63">
            <v>8628</v>
          </cell>
          <cell r="J63">
            <v>8511</v>
          </cell>
          <cell r="K63">
            <v>8472</v>
          </cell>
          <cell r="L63">
            <v>8472</v>
          </cell>
        </row>
        <row r="64">
          <cell r="B64" t="str">
            <v>Mansfield town</v>
          </cell>
          <cell r="C64">
            <v>0.003587899259817128</v>
          </cell>
          <cell r="D64">
            <v>23096</v>
          </cell>
          <cell r="E64">
            <v>22957</v>
          </cell>
          <cell r="F64">
            <v>22933</v>
          </cell>
          <cell r="G64">
            <v>23013</v>
          </cell>
          <cell r="H64">
            <v>22856</v>
          </cell>
          <cell r="I64">
            <v>22688</v>
          </cell>
          <cell r="J64">
            <v>22490</v>
          </cell>
          <cell r="K64">
            <v>22414</v>
          </cell>
          <cell r="L64">
            <v>22414</v>
          </cell>
        </row>
        <row r="65">
          <cell r="B65" t="str">
            <v>New Bedford city</v>
          </cell>
          <cell r="C65">
            <v>0.014375520510259674</v>
          </cell>
          <cell r="D65">
            <v>92538</v>
          </cell>
          <cell r="E65">
            <v>93021</v>
          </cell>
          <cell r="F65">
            <v>93727</v>
          </cell>
          <cell r="G65">
            <v>94047</v>
          </cell>
          <cell r="H65">
            <v>94130</v>
          </cell>
          <cell r="I65">
            <v>93902</v>
          </cell>
          <cell r="J65">
            <v>93882</v>
          </cell>
          <cell r="K65">
            <v>93768</v>
          </cell>
          <cell r="L65">
            <v>93768</v>
          </cell>
        </row>
        <row r="66">
          <cell r="B66" t="str">
            <v>North Attleborough town</v>
          </cell>
          <cell r="C66">
            <v>0.004341333248824449</v>
          </cell>
          <cell r="D66">
            <v>27946</v>
          </cell>
          <cell r="E66">
            <v>28108</v>
          </cell>
          <cell r="F66">
            <v>28097</v>
          </cell>
          <cell r="G66">
            <v>28029</v>
          </cell>
          <cell r="H66">
            <v>27809</v>
          </cell>
          <cell r="I66">
            <v>27431</v>
          </cell>
          <cell r="J66">
            <v>27226</v>
          </cell>
          <cell r="K66">
            <v>27143</v>
          </cell>
          <cell r="L66">
            <v>27143</v>
          </cell>
        </row>
        <row r="67">
          <cell r="B67" t="str">
            <v>Norton town</v>
          </cell>
          <cell r="C67">
            <v>0.0029891910961812084</v>
          </cell>
          <cell r="D67">
            <v>19242</v>
          </cell>
          <cell r="E67">
            <v>19153</v>
          </cell>
          <cell r="F67">
            <v>19108</v>
          </cell>
          <cell r="G67">
            <v>18974</v>
          </cell>
          <cell r="H67">
            <v>18561</v>
          </cell>
          <cell r="I67">
            <v>18297</v>
          </cell>
          <cell r="J67">
            <v>18110</v>
          </cell>
          <cell r="K67">
            <v>18036</v>
          </cell>
          <cell r="L67">
            <v>18036</v>
          </cell>
        </row>
        <row r="68">
          <cell r="B68" t="str">
            <v>Raynham town</v>
          </cell>
          <cell r="C68">
            <v>0.002122819682429904</v>
          </cell>
          <cell r="D68">
            <v>13665</v>
          </cell>
          <cell r="E68">
            <v>13486</v>
          </cell>
          <cell r="F68">
            <v>13287</v>
          </cell>
          <cell r="G68">
            <v>12515</v>
          </cell>
          <cell r="H68">
            <v>12254</v>
          </cell>
          <cell r="I68">
            <v>11982</v>
          </cell>
          <cell r="J68">
            <v>11799</v>
          </cell>
          <cell r="K68">
            <v>11739</v>
          </cell>
          <cell r="L68">
            <v>11739</v>
          </cell>
        </row>
        <row r="69">
          <cell r="B69" t="str">
            <v>Rehoboth town</v>
          </cell>
          <cell r="C69">
            <v>0.0017669192146328376</v>
          </cell>
          <cell r="D69">
            <v>11374</v>
          </cell>
          <cell r="E69">
            <v>11246</v>
          </cell>
          <cell r="F69">
            <v>11106</v>
          </cell>
          <cell r="G69">
            <v>10957</v>
          </cell>
          <cell r="H69">
            <v>10727</v>
          </cell>
          <cell r="I69">
            <v>10529</v>
          </cell>
          <cell r="J69">
            <v>10253</v>
          </cell>
          <cell r="K69">
            <v>10172</v>
          </cell>
          <cell r="L69">
            <v>10172</v>
          </cell>
        </row>
        <row r="70">
          <cell r="B70" t="str">
            <v>Seekonk town</v>
          </cell>
          <cell r="C70">
            <v>0.0021201787797880227</v>
          </cell>
          <cell r="D70">
            <v>13648</v>
          </cell>
          <cell r="E70">
            <v>13655</v>
          </cell>
          <cell r="F70">
            <v>13691</v>
          </cell>
          <cell r="G70">
            <v>13736</v>
          </cell>
          <cell r="H70">
            <v>13665</v>
          </cell>
          <cell r="I70">
            <v>13541</v>
          </cell>
          <cell r="J70">
            <v>13461</v>
          </cell>
          <cell r="K70">
            <v>13425</v>
          </cell>
          <cell r="L70">
            <v>13425</v>
          </cell>
        </row>
        <row r="71">
          <cell r="B71" t="str">
            <v>Somerset town</v>
          </cell>
          <cell r="C71">
            <v>0.0028630491582278175</v>
          </cell>
          <cell r="D71">
            <v>18430</v>
          </cell>
          <cell r="E71">
            <v>18554</v>
          </cell>
          <cell r="F71">
            <v>18640</v>
          </cell>
          <cell r="G71">
            <v>18682</v>
          </cell>
          <cell r="H71">
            <v>18643</v>
          </cell>
          <cell r="I71">
            <v>18460</v>
          </cell>
          <cell r="J71">
            <v>18296</v>
          </cell>
          <cell r="K71">
            <v>18234</v>
          </cell>
          <cell r="L71">
            <v>18234</v>
          </cell>
        </row>
        <row r="72">
          <cell r="B72" t="str">
            <v>Swansea town</v>
          </cell>
          <cell r="C72">
            <v>0.0025200425092117016</v>
          </cell>
          <cell r="D72">
            <v>16222</v>
          </cell>
          <cell r="E72">
            <v>16236</v>
          </cell>
          <cell r="F72">
            <v>16271</v>
          </cell>
          <cell r="G72">
            <v>16262</v>
          </cell>
          <cell r="H72">
            <v>16175</v>
          </cell>
          <cell r="I72">
            <v>16059</v>
          </cell>
          <cell r="J72">
            <v>15947</v>
          </cell>
          <cell r="K72">
            <v>15901</v>
          </cell>
          <cell r="L72">
            <v>15901</v>
          </cell>
        </row>
        <row r="73">
          <cell r="B73" t="str">
            <v>Taunton city</v>
          </cell>
          <cell r="C73">
            <v>0.00871093969063845</v>
          </cell>
          <cell r="D73">
            <v>56074</v>
          </cell>
          <cell r="E73">
            <v>56203</v>
          </cell>
          <cell r="F73">
            <v>56490</v>
          </cell>
          <cell r="G73">
            <v>56681</v>
          </cell>
          <cell r="H73">
            <v>56645</v>
          </cell>
          <cell r="I73">
            <v>56349</v>
          </cell>
          <cell r="J73">
            <v>56101</v>
          </cell>
          <cell r="K73">
            <v>55976</v>
          </cell>
          <cell r="L73">
            <v>55976</v>
          </cell>
        </row>
        <row r="74">
          <cell r="B74" t="str">
            <v>Westport town</v>
          </cell>
          <cell r="C74">
            <v>0.0023514907817739814</v>
          </cell>
          <cell r="D74">
            <v>15137</v>
          </cell>
          <cell r="E74">
            <v>15058</v>
          </cell>
          <cell r="F74">
            <v>14699</v>
          </cell>
          <cell r="G74">
            <v>14611</v>
          </cell>
          <cell r="H74">
            <v>14569</v>
          </cell>
          <cell r="I74">
            <v>14390</v>
          </cell>
          <cell r="J74">
            <v>14237</v>
          </cell>
          <cell r="K74">
            <v>14183</v>
          </cell>
          <cell r="L74">
            <v>14183</v>
          </cell>
        </row>
        <row r="75">
          <cell r="B75" t="str">
            <v>Dukes County</v>
          </cell>
          <cell r="C75">
            <v>0.0024102120287522837</v>
          </cell>
          <cell r="D75">
            <v>15515</v>
          </cell>
          <cell r="E75">
            <v>15553</v>
          </cell>
          <cell r="F75">
            <v>15571</v>
          </cell>
          <cell r="G75">
            <v>15557</v>
          </cell>
          <cell r="H75">
            <v>15413</v>
          </cell>
          <cell r="I75">
            <v>15227</v>
          </cell>
          <cell r="J75">
            <v>15080</v>
          </cell>
          <cell r="K75">
            <v>14987</v>
          </cell>
          <cell r="L75">
            <v>14987</v>
          </cell>
        </row>
        <row r="76">
          <cell r="B76" t="str">
            <v>Aquinnah town</v>
          </cell>
          <cell r="C76">
            <v>5.499291383682298E-05</v>
          </cell>
          <cell r="D76">
            <v>354</v>
          </cell>
          <cell r="E76">
            <v>355</v>
          </cell>
          <cell r="F76">
            <v>357</v>
          </cell>
          <cell r="G76">
            <v>355</v>
          </cell>
          <cell r="H76">
            <v>353</v>
          </cell>
          <cell r="I76">
            <v>347</v>
          </cell>
          <cell r="J76">
            <v>346</v>
          </cell>
          <cell r="K76">
            <v>344</v>
          </cell>
          <cell r="L76">
            <v>344</v>
          </cell>
        </row>
        <row r="77">
          <cell r="B77" t="str">
            <v>Chilmark town</v>
          </cell>
          <cell r="C77">
            <v>0.00014804589515958277</v>
          </cell>
          <cell r="D77">
            <v>953</v>
          </cell>
          <cell r="E77">
            <v>942</v>
          </cell>
          <cell r="F77">
            <v>928</v>
          </cell>
          <cell r="G77">
            <v>913</v>
          </cell>
          <cell r="H77">
            <v>890</v>
          </cell>
          <cell r="I77">
            <v>866</v>
          </cell>
          <cell r="J77">
            <v>850</v>
          </cell>
          <cell r="K77">
            <v>843</v>
          </cell>
          <cell r="L77">
            <v>843</v>
          </cell>
        </row>
        <row r="78">
          <cell r="B78" t="str">
            <v>Edgartown town</v>
          </cell>
          <cell r="C78">
            <v>0.0006086503853465322</v>
          </cell>
          <cell r="D78">
            <v>3918</v>
          </cell>
          <cell r="E78">
            <v>3926</v>
          </cell>
          <cell r="F78">
            <v>3915</v>
          </cell>
          <cell r="G78">
            <v>3913</v>
          </cell>
          <cell r="H78">
            <v>3869</v>
          </cell>
          <cell r="I78">
            <v>3824</v>
          </cell>
          <cell r="J78">
            <v>3800</v>
          </cell>
          <cell r="K78">
            <v>3779</v>
          </cell>
          <cell r="L78">
            <v>3779</v>
          </cell>
        </row>
        <row r="79">
          <cell r="B79" t="str">
            <v>Gosnold town</v>
          </cell>
          <cell r="C79">
            <v>1.3204513209406647E-05</v>
          </cell>
          <cell r="D79">
            <v>85</v>
          </cell>
          <cell r="E79">
            <v>86</v>
          </cell>
          <cell r="F79">
            <v>87</v>
          </cell>
          <cell r="G79">
            <v>87</v>
          </cell>
          <cell r="H79">
            <v>87</v>
          </cell>
          <cell r="I79">
            <v>86</v>
          </cell>
          <cell r="J79">
            <v>86</v>
          </cell>
          <cell r="K79">
            <v>86</v>
          </cell>
          <cell r="L79">
            <v>86</v>
          </cell>
        </row>
        <row r="80">
          <cell r="B80" t="str">
            <v>Oak Bluffs town</v>
          </cell>
          <cell r="C80">
            <v>0.000584260872712687</v>
          </cell>
          <cell r="D80">
            <v>3761</v>
          </cell>
          <cell r="E80">
            <v>3778</v>
          </cell>
          <cell r="F80">
            <v>3803</v>
          </cell>
          <cell r="G80">
            <v>3820</v>
          </cell>
          <cell r="H80">
            <v>3804</v>
          </cell>
          <cell r="I80">
            <v>3768</v>
          </cell>
          <cell r="J80">
            <v>3735</v>
          </cell>
          <cell r="K80">
            <v>3713</v>
          </cell>
          <cell r="L80">
            <v>3713</v>
          </cell>
        </row>
        <row r="81">
          <cell r="B81" t="str">
            <v>Tisbury town</v>
          </cell>
          <cell r="C81">
            <v>0.0005904747612818196</v>
          </cell>
          <cell r="D81">
            <v>3801</v>
          </cell>
          <cell r="E81">
            <v>3802</v>
          </cell>
          <cell r="F81">
            <v>3828</v>
          </cell>
          <cell r="G81">
            <v>3845</v>
          </cell>
          <cell r="H81">
            <v>3824</v>
          </cell>
          <cell r="I81">
            <v>3792</v>
          </cell>
          <cell r="J81">
            <v>3773</v>
          </cell>
          <cell r="K81">
            <v>3755</v>
          </cell>
          <cell r="L81">
            <v>3755</v>
          </cell>
        </row>
        <row r="82">
          <cell r="B82" t="str">
            <v>West Tisbury town</v>
          </cell>
          <cell r="C82">
            <v>0.0004105826872054326</v>
          </cell>
          <cell r="D82">
            <v>2643</v>
          </cell>
          <cell r="E82">
            <v>2664</v>
          </cell>
          <cell r="F82">
            <v>2653</v>
          </cell>
          <cell r="G82">
            <v>2624</v>
          </cell>
          <cell r="H82">
            <v>2586</v>
          </cell>
          <cell r="I82">
            <v>2544</v>
          </cell>
          <cell r="J82">
            <v>2490</v>
          </cell>
          <cell r="K82">
            <v>2467</v>
          </cell>
          <cell r="L82">
            <v>2467</v>
          </cell>
        </row>
        <row r="83">
          <cell r="B83" t="str">
            <v>Essex County</v>
          </cell>
          <cell r="C83">
            <v>0.11432902508904114</v>
          </cell>
          <cell r="D83">
            <v>735958</v>
          </cell>
          <cell r="E83">
            <v>734261</v>
          </cell>
          <cell r="F83">
            <v>733812</v>
          </cell>
          <cell r="G83">
            <v>734785</v>
          </cell>
          <cell r="H83">
            <v>734710</v>
          </cell>
          <cell r="I83">
            <v>731673</v>
          </cell>
          <cell r="J83">
            <v>725475</v>
          </cell>
          <cell r="K83">
            <v>723419</v>
          </cell>
          <cell r="L83">
            <v>723419</v>
          </cell>
        </row>
        <row r="84">
          <cell r="B84" t="str">
            <v>Amesbury town</v>
          </cell>
          <cell r="C84">
            <v>0.002569753617764762</v>
          </cell>
          <cell r="D84">
            <v>16542</v>
          </cell>
          <cell r="E84">
            <v>16552</v>
          </cell>
          <cell r="F84">
            <v>16619</v>
          </cell>
          <cell r="G84">
            <v>16679</v>
          </cell>
          <cell r="H84">
            <v>16679</v>
          </cell>
          <cell r="I84">
            <v>16642</v>
          </cell>
          <cell r="J84">
            <v>16497</v>
          </cell>
          <cell r="K84">
            <v>16450</v>
          </cell>
          <cell r="L84">
            <v>16450</v>
          </cell>
        </row>
        <row r="85">
          <cell r="B85" t="str">
            <v>Andover town</v>
          </cell>
          <cell r="C85">
            <v>0.005200247996292794</v>
          </cell>
          <cell r="D85">
            <v>33475</v>
          </cell>
          <cell r="E85">
            <v>32866</v>
          </cell>
          <cell r="F85">
            <v>32643</v>
          </cell>
          <cell r="G85">
            <v>32521</v>
          </cell>
          <cell r="H85">
            <v>32495</v>
          </cell>
          <cell r="I85">
            <v>32386</v>
          </cell>
          <cell r="J85">
            <v>32054</v>
          </cell>
          <cell r="K85">
            <v>31974</v>
          </cell>
          <cell r="L85">
            <v>31247</v>
          </cell>
        </row>
        <row r="86">
          <cell r="B86" t="str">
            <v>Beverly city</v>
          </cell>
          <cell r="C86">
            <v>0.006142118156159059</v>
          </cell>
          <cell r="D86">
            <v>39538</v>
          </cell>
          <cell r="E86">
            <v>39665</v>
          </cell>
          <cell r="F86">
            <v>39894</v>
          </cell>
          <cell r="G86">
            <v>40110</v>
          </cell>
          <cell r="H86">
            <v>40195</v>
          </cell>
          <cell r="I86">
            <v>40162</v>
          </cell>
          <cell r="J86">
            <v>39941</v>
          </cell>
          <cell r="K86">
            <v>39862</v>
          </cell>
          <cell r="L86">
            <v>39862</v>
          </cell>
        </row>
        <row r="87">
          <cell r="B87" t="str">
            <v>Boxford town</v>
          </cell>
          <cell r="C87">
            <v>0.0012625068100335036</v>
          </cell>
          <cell r="D87">
            <v>8127</v>
          </cell>
          <cell r="E87">
            <v>8131</v>
          </cell>
          <cell r="F87">
            <v>8162</v>
          </cell>
          <cell r="G87">
            <v>8184</v>
          </cell>
          <cell r="H87">
            <v>8171</v>
          </cell>
          <cell r="I87">
            <v>8115</v>
          </cell>
          <cell r="J87">
            <v>7964</v>
          </cell>
          <cell r="K87">
            <v>7921</v>
          </cell>
          <cell r="L87">
            <v>7921</v>
          </cell>
        </row>
        <row r="88">
          <cell r="B88" t="str">
            <v>Danvers town</v>
          </cell>
          <cell r="C88">
            <v>0.004013084585160022</v>
          </cell>
          <cell r="D88">
            <v>25833</v>
          </cell>
          <cell r="E88">
            <v>25904</v>
          </cell>
          <cell r="F88">
            <v>25267</v>
          </cell>
          <cell r="G88">
            <v>25244</v>
          </cell>
          <cell r="H88">
            <v>25181</v>
          </cell>
          <cell r="I88">
            <v>25207</v>
          </cell>
          <cell r="J88">
            <v>25050</v>
          </cell>
          <cell r="K88">
            <v>24996</v>
          </cell>
          <cell r="L88">
            <v>25212</v>
          </cell>
        </row>
        <row r="89">
          <cell r="B89" t="str">
            <v>Essex town</v>
          </cell>
          <cell r="C89">
            <v>0.0005157527512380008</v>
          </cell>
          <cell r="D89">
            <v>3320</v>
          </cell>
          <cell r="E89">
            <v>3327</v>
          </cell>
          <cell r="F89">
            <v>3331</v>
          </cell>
          <cell r="G89">
            <v>3335</v>
          </cell>
          <cell r="H89">
            <v>3326</v>
          </cell>
          <cell r="I89">
            <v>3325</v>
          </cell>
          <cell r="J89">
            <v>3280</v>
          </cell>
          <cell r="K89">
            <v>3267</v>
          </cell>
          <cell r="L89">
            <v>3267</v>
          </cell>
        </row>
        <row r="90">
          <cell r="B90" t="str">
            <v>Georgetown town</v>
          </cell>
          <cell r="C90">
            <v>0.0012598659073916223</v>
          </cell>
          <cell r="D90">
            <v>8110</v>
          </cell>
          <cell r="E90">
            <v>7996</v>
          </cell>
          <cell r="F90">
            <v>7904</v>
          </cell>
          <cell r="G90">
            <v>7790</v>
          </cell>
          <cell r="H90">
            <v>7704</v>
          </cell>
          <cell r="I90">
            <v>7637</v>
          </cell>
          <cell r="J90">
            <v>7433</v>
          </cell>
          <cell r="K90">
            <v>7377</v>
          </cell>
          <cell r="L90">
            <v>7377</v>
          </cell>
        </row>
        <row r="91">
          <cell r="B91" t="str">
            <v>Gloucester city</v>
          </cell>
          <cell r="C91">
            <v>0.004748032255674174</v>
          </cell>
          <cell r="D91">
            <v>30564</v>
          </cell>
          <cell r="E91">
            <v>30543</v>
          </cell>
          <cell r="F91">
            <v>30599</v>
          </cell>
          <cell r="G91">
            <v>30669</v>
          </cell>
          <cell r="H91">
            <v>30670</v>
          </cell>
          <cell r="I91">
            <v>30572</v>
          </cell>
          <cell r="J91">
            <v>30349</v>
          </cell>
          <cell r="K91">
            <v>30273</v>
          </cell>
          <cell r="L91">
            <v>30273</v>
          </cell>
        </row>
        <row r="92">
          <cell r="B92" t="str">
            <v>Groveland town</v>
          </cell>
          <cell r="C92">
            <v>0.001051545293111454</v>
          </cell>
          <cell r="D92">
            <v>6769</v>
          </cell>
          <cell r="E92">
            <v>6571</v>
          </cell>
          <cell r="F92">
            <v>6426</v>
          </cell>
          <cell r="G92">
            <v>6317</v>
          </cell>
          <cell r="H92">
            <v>6213</v>
          </cell>
          <cell r="I92">
            <v>6091</v>
          </cell>
          <cell r="J92">
            <v>6052</v>
          </cell>
          <cell r="K92">
            <v>6038</v>
          </cell>
          <cell r="L92">
            <v>6038</v>
          </cell>
        </row>
        <row r="93">
          <cell r="B93" t="str">
            <v>Hamilton town</v>
          </cell>
          <cell r="C93">
            <v>0.0012842554200254675</v>
          </cell>
          <cell r="D93">
            <v>8267</v>
          </cell>
          <cell r="E93">
            <v>8306</v>
          </cell>
          <cell r="F93">
            <v>8370</v>
          </cell>
          <cell r="G93">
            <v>8402</v>
          </cell>
          <cell r="H93">
            <v>8413</v>
          </cell>
          <cell r="I93">
            <v>8392</v>
          </cell>
          <cell r="J93">
            <v>8334</v>
          </cell>
          <cell r="K93">
            <v>8315</v>
          </cell>
          <cell r="L93">
            <v>8315</v>
          </cell>
        </row>
        <row r="94">
          <cell r="B94" t="str">
            <v>Haverhill city</v>
          </cell>
          <cell r="C94">
            <v>0.009348173963402992</v>
          </cell>
          <cell r="D94">
            <v>60176</v>
          </cell>
          <cell r="E94">
            <v>59912</v>
          </cell>
          <cell r="F94">
            <v>60059</v>
          </cell>
          <cell r="G94">
            <v>60205</v>
          </cell>
          <cell r="H94">
            <v>59718</v>
          </cell>
          <cell r="I94">
            <v>59596</v>
          </cell>
          <cell r="J94">
            <v>59130</v>
          </cell>
          <cell r="K94">
            <v>58969</v>
          </cell>
          <cell r="L94">
            <v>58969</v>
          </cell>
        </row>
        <row r="95">
          <cell r="B95" t="str">
            <v>Ipswich town</v>
          </cell>
          <cell r="C95">
            <v>0.002065030518736971</v>
          </cell>
          <cell r="D95">
            <v>13293</v>
          </cell>
          <cell r="E95">
            <v>13229</v>
          </cell>
          <cell r="F95">
            <v>13280</v>
          </cell>
          <cell r="G95">
            <v>13293</v>
          </cell>
          <cell r="H95">
            <v>13257</v>
          </cell>
          <cell r="I95">
            <v>13198</v>
          </cell>
          <cell r="J95">
            <v>13036</v>
          </cell>
          <cell r="K95">
            <v>12987</v>
          </cell>
          <cell r="L95">
            <v>12987</v>
          </cell>
        </row>
        <row r="96">
          <cell r="B96" t="str">
            <v>Lawrence city</v>
          </cell>
          <cell r="C96">
            <v>0.010977144851801087</v>
          </cell>
          <cell r="D96">
            <v>70662</v>
          </cell>
          <cell r="E96">
            <v>70919</v>
          </cell>
          <cell r="F96">
            <v>71350</v>
          </cell>
          <cell r="G96">
            <v>71810</v>
          </cell>
          <cell r="H96">
            <v>72070</v>
          </cell>
          <cell r="I96">
            <v>72184</v>
          </cell>
          <cell r="J96">
            <v>72139</v>
          </cell>
          <cell r="K96">
            <v>72043</v>
          </cell>
          <cell r="L96">
            <v>72043</v>
          </cell>
        </row>
        <row r="97">
          <cell r="B97" t="str">
            <v>Lynn city</v>
          </cell>
          <cell r="C97">
            <v>0.013669156727163533</v>
          </cell>
          <cell r="D97">
            <v>87991</v>
          </cell>
          <cell r="E97">
            <v>88302</v>
          </cell>
          <cell r="F97">
            <v>88854</v>
          </cell>
          <cell r="G97">
            <v>89329</v>
          </cell>
          <cell r="H97">
            <v>89591</v>
          </cell>
          <cell r="I97">
            <v>89565</v>
          </cell>
          <cell r="J97">
            <v>89200</v>
          </cell>
          <cell r="K97">
            <v>89050</v>
          </cell>
          <cell r="L97">
            <v>89050</v>
          </cell>
        </row>
        <row r="98">
          <cell r="B98" t="str">
            <v>Lynnfield town</v>
          </cell>
          <cell r="C98">
            <v>0.0017776381724145913</v>
          </cell>
          <cell r="D98">
            <v>11443</v>
          </cell>
          <cell r="E98">
            <v>11481</v>
          </cell>
          <cell r="F98">
            <v>11557</v>
          </cell>
          <cell r="G98">
            <v>11620</v>
          </cell>
          <cell r="H98">
            <v>11632</v>
          </cell>
          <cell r="I98">
            <v>11623</v>
          </cell>
          <cell r="J98">
            <v>11565</v>
          </cell>
          <cell r="K98">
            <v>11542</v>
          </cell>
          <cell r="L98">
            <v>11542</v>
          </cell>
        </row>
        <row r="99">
          <cell r="B99" t="str">
            <v>Manchester-by-the-Sea town</v>
          </cell>
          <cell r="C99">
            <v>0.0008217867632677783</v>
          </cell>
          <cell r="D99">
            <v>5290</v>
          </cell>
          <cell r="E99">
            <v>5305</v>
          </cell>
          <cell r="F99">
            <v>5332</v>
          </cell>
          <cell r="G99">
            <v>5312</v>
          </cell>
          <cell r="H99">
            <v>5280</v>
          </cell>
          <cell r="I99">
            <v>5276</v>
          </cell>
          <cell r="J99">
            <v>5240</v>
          </cell>
          <cell r="K99">
            <v>5228</v>
          </cell>
          <cell r="L99">
            <v>5228</v>
          </cell>
        </row>
        <row r="100">
          <cell r="B100" t="str">
            <v>Marblehead town</v>
          </cell>
          <cell r="C100">
            <v>0.00314282949105301</v>
          </cell>
          <cell r="D100">
            <v>20231</v>
          </cell>
          <cell r="E100">
            <v>20184</v>
          </cell>
          <cell r="F100">
            <v>20226</v>
          </cell>
          <cell r="G100">
            <v>20377</v>
          </cell>
          <cell r="H100">
            <v>20463</v>
          </cell>
          <cell r="I100">
            <v>20478</v>
          </cell>
          <cell r="J100">
            <v>20408</v>
          </cell>
          <cell r="K100">
            <v>20377</v>
          </cell>
          <cell r="L100">
            <v>20377</v>
          </cell>
        </row>
        <row r="101">
          <cell r="B101" t="str">
            <v>Merrimac town</v>
          </cell>
          <cell r="C101">
            <v>0.0009929793933473798</v>
          </cell>
          <cell r="D101">
            <v>6392</v>
          </cell>
          <cell r="E101">
            <v>6325</v>
          </cell>
          <cell r="F101">
            <v>6276</v>
          </cell>
          <cell r="G101">
            <v>6288</v>
          </cell>
          <cell r="H101">
            <v>6277</v>
          </cell>
          <cell r="I101">
            <v>6232</v>
          </cell>
          <cell r="J101">
            <v>6160</v>
          </cell>
          <cell r="K101">
            <v>6138</v>
          </cell>
          <cell r="L101">
            <v>6138</v>
          </cell>
        </row>
        <row r="102">
          <cell r="B102" t="str">
            <v>Methuen city</v>
          </cell>
          <cell r="C102">
            <v>0.006875512354530927</v>
          </cell>
          <cell r="D102">
            <v>44259</v>
          </cell>
          <cell r="E102">
            <v>44361</v>
          </cell>
          <cell r="F102">
            <v>44527</v>
          </cell>
          <cell r="G102">
            <v>44610</v>
          </cell>
          <cell r="H102">
            <v>44542</v>
          </cell>
          <cell r="I102">
            <v>44345</v>
          </cell>
          <cell r="J102">
            <v>43923</v>
          </cell>
          <cell r="K102">
            <v>43789</v>
          </cell>
          <cell r="L102">
            <v>43789</v>
          </cell>
        </row>
        <row r="103">
          <cell r="B103" t="str">
            <v>Middleton town</v>
          </cell>
          <cell r="C103">
            <v>0.0014476806893936535</v>
          </cell>
          <cell r="D103">
            <v>9319</v>
          </cell>
          <cell r="E103">
            <v>9229</v>
          </cell>
          <cell r="F103">
            <v>9052</v>
          </cell>
          <cell r="G103">
            <v>8943</v>
          </cell>
          <cell r="H103">
            <v>8764</v>
          </cell>
          <cell r="I103">
            <v>8637</v>
          </cell>
          <cell r="J103">
            <v>7925</v>
          </cell>
          <cell r="K103">
            <v>7744</v>
          </cell>
          <cell r="L103">
            <v>7744</v>
          </cell>
        </row>
        <row r="104">
          <cell r="B104" t="str">
            <v>Nahant town</v>
          </cell>
          <cell r="C104">
            <v>0.0005521039993674261</v>
          </cell>
          <cell r="D104">
            <v>3554</v>
          </cell>
          <cell r="E104">
            <v>3572</v>
          </cell>
          <cell r="F104">
            <v>3594</v>
          </cell>
          <cell r="G104">
            <v>3618</v>
          </cell>
          <cell r="H104">
            <v>3637</v>
          </cell>
          <cell r="I104">
            <v>3644</v>
          </cell>
          <cell r="J104">
            <v>3636</v>
          </cell>
          <cell r="K104">
            <v>3632</v>
          </cell>
          <cell r="L104">
            <v>3632</v>
          </cell>
        </row>
        <row r="105">
          <cell r="B105" t="str">
            <v>Newbury town</v>
          </cell>
          <cell r="C105">
            <v>0.001080284527743692</v>
          </cell>
          <cell r="D105">
            <v>6954</v>
          </cell>
          <cell r="E105">
            <v>6963</v>
          </cell>
          <cell r="F105">
            <v>6836</v>
          </cell>
          <cell r="G105">
            <v>6840</v>
          </cell>
          <cell r="H105">
            <v>6849</v>
          </cell>
          <cell r="I105">
            <v>6815</v>
          </cell>
          <cell r="J105">
            <v>6740</v>
          </cell>
          <cell r="K105">
            <v>6717</v>
          </cell>
          <cell r="L105">
            <v>6717</v>
          </cell>
        </row>
        <row r="106">
          <cell r="B106" t="str">
            <v>Newburyport city</v>
          </cell>
          <cell r="C106">
            <v>0.0026879728477925083</v>
          </cell>
          <cell r="D106">
            <v>17303</v>
          </cell>
          <cell r="E106">
            <v>17318</v>
          </cell>
          <cell r="F106">
            <v>17429</v>
          </cell>
          <cell r="G106">
            <v>17466</v>
          </cell>
          <cell r="H106">
            <v>17508</v>
          </cell>
          <cell r="I106">
            <v>17359</v>
          </cell>
          <cell r="J106">
            <v>17233</v>
          </cell>
          <cell r="K106">
            <v>17189</v>
          </cell>
          <cell r="L106">
            <v>17189</v>
          </cell>
        </row>
        <row r="107">
          <cell r="B107" t="str">
            <v>North Andover town</v>
          </cell>
          <cell r="C107">
            <v>0.004224822838153214</v>
          </cell>
          <cell r="D107">
            <v>27196</v>
          </cell>
          <cell r="E107">
            <v>27009</v>
          </cell>
          <cell r="F107">
            <v>27065</v>
          </cell>
          <cell r="G107">
            <v>27092</v>
          </cell>
          <cell r="H107">
            <v>27078</v>
          </cell>
          <cell r="I107">
            <v>26882</v>
          </cell>
          <cell r="J107">
            <v>26570</v>
          </cell>
          <cell r="K107">
            <v>26475</v>
          </cell>
          <cell r="L107">
            <v>27202</v>
          </cell>
        </row>
        <row r="108">
          <cell r="B108" t="str">
            <v>Peabody city</v>
          </cell>
          <cell r="C108">
            <v>0.00803673278088757</v>
          </cell>
          <cell r="D108">
            <v>51734</v>
          </cell>
          <cell r="E108">
            <v>50956</v>
          </cell>
          <cell r="F108">
            <v>50014</v>
          </cell>
          <cell r="G108">
            <v>49463</v>
          </cell>
          <cell r="H108">
            <v>49542</v>
          </cell>
          <cell r="I108">
            <v>49002</v>
          </cell>
          <cell r="J108">
            <v>48330</v>
          </cell>
          <cell r="K108">
            <v>48129</v>
          </cell>
          <cell r="L108">
            <v>48129</v>
          </cell>
        </row>
        <row r="109">
          <cell r="B109" t="str">
            <v>Rockport town</v>
          </cell>
          <cell r="C109">
            <v>0.0011941540357730458</v>
          </cell>
          <cell r="D109">
            <v>7687</v>
          </cell>
          <cell r="E109">
            <v>7720</v>
          </cell>
          <cell r="F109">
            <v>7749</v>
          </cell>
          <cell r="G109">
            <v>7795</v>
          </cell>
          <cell r="H109">
            <v>7817</v>
          </cell>
          <cell r="I109">
            <v>7814</v>
          </cell>
          <cell r="J109">
            <v>7781</v>
          </cell>
          <cell r="K109">
            <v>7767</v>
          </cell>
          <cell r="L109">
            <v>7767</v>
          </cell>
        </row>
        <row r="110">
          <cell r="B110" t="str">
            <v>Rowley town</v>
          </cell>
          <cell r="C110">
            <v>0.0009126648835913418</v>
          </cell>
          <cell r="D110">
            <v>5875</v>
          </cell>
          <cell r="E110">
            <v>5812</v>
          </cell>
          <cell r="F110">
            <v>5679</v>
          </cell>
          <cell r="G110">
            <v>5595</v>
          </cell>
          <cell r="H110">
            <v>5573</v>
          </cell>
          <cell r="I110">
            <v>5557</v>
          </cell>
          <cell r="J110">
            <v>5514</v>
          </cell>
          <cell r="K110">
            <v>5500</v>
          </cell>
          <cell r="L110">
            <v>5500</v>
          </cell>
        </row>
        <row r="111">
          <cell r="B111" t="str">
            <v>Salem city</v>
          </cell>
          <cell r="C111">
            <v>0.006422519877841165</v>
          </cell>
          <cell r="D111">
            <v>41343</v>
          </cell>
          <cell r="E111">
            <v>41529</v>
          </cell>
          <cell r="F111">
            <v>41620</v>
          </cell>
          <cell r="G111">
            <v>41961</v>
          </cell>
          <cell r="H111">
            <v>42141</v>
          </cell>
          <cell r="I111">
            <v>41119</v>
          </cell>
          <cell r="J111">
            <v>40570</v>
          </cell>
          <cell r="K111">
            <v>40407</v>
          </cell>
          <cell r="L111">
            <v>40407</v>
          </cell>
        </row>
        <row r="112">
          <cell r="B112" t="str">
            <v>Salisbury town</v>
          </cell>
          <cell r="C112">
            <v>0.0013108197936585093</v>
          </cell>
          <cell r="D112">
            <v>8438</v>
          </cell>
          <cell r="E112">
            <v>8238</v>
          </cell>
          <cell r="F112">
            <v>8101</v>
          </cell>
          <cell r="G112">
            <v>7997</v>
          </cell>
          <cell r="H112">
            <v>7963</v>
          </cell>
          <cell r="I112">
            <v>7931</v>
          </cell>
          <cell r="J112">
            <v>7852</v>
          </cell>
          <cell r="K112">
            <v>7827</v>
          </cell>
          <cell r="L112">
            <v>7827</v>
          </cell>
        </row>
        <row r="113">
          <cell r="B113" t="str">
            <v>Saugus town</v>
          </cell>
          <cell r="C113">
            <v>0.004210996936086894</v>
          </cell>
          <cell r="D113">
            <v>27107</v>
          </cell>
          <cell r="E113">
            <v>26766</v>
          </cell>
          <cell r="F113">
            <v>26572</v>
          </cell>
          <cell r="G113">
            <v>26373</v>
          </cell>
          <cell r="H113">
            <v>26375</v>
          </cell>
          <cell r="I113">
            <v>26312</v>
          </cell>
          <cell r="J113">
            <v>26139</v>
          </cell>
          <cell r="K113">
            <v>26078</v>
          </cell>
          <cell r="L113">
            <v>26078</v>
          </cell>
        </row>
        <row r="114">
          <cell r="B114" t="str">
            <v>Swampscott town</v>
          </cell>
          <cell r="C114">
            <v>0.0021956775259029827</v>
          </cell>
          <cell r="D114">
            <v>14134</v>
          </cell>
          <cell r="E114">
            <v>14209</v>
          </cell>
          <cell r="F114">
            <v>14332</v>
          </cell>
          <cell r="G114">
            <v>14413</v>
          </cell>
          <cell r="H114">
            <v>14457</v>
          </cell>
          <cell r="I114">
            <v>14482</v>
          </cell>
          <cell r="J114">
            <v>14434</v>
          </cell>
          <cell r="K114">
            <v>14412</v>
          </cell>
          <cell r="L114">
            <v>14412</v>
          </cell>
        </row>
        <row r="115">
          <cell r="B115" t="str">
            <v>Topsfield town</v>
          </cell>
          <cell r="C115">
            <v>0.0009522784232195617</v>
          </cell>
          <cell r="D115">
            <v>6130</v>
          </cell>
          <cell r="E115">
            <v>6149</v>
          </cell>
          <cell r="F115">
            <v>6184</v>
          </cell>
          <cell r="G115">
            <v>6219</v>
          </cell>
          <cell r="H115">
            <v>6222</v>
          </cell>
          <cell r="I115">
            <v>6228</v>
          </cell>
          <cell r="J115">
            <v>6160</v>
          </cell>
          <cell r="K115">
            <v>6141</v>
          </cell>
          <cell r="L115">
            <v>6141</v>
          </cell>
        </row>
        <row r="116">
          <cell r="B116" t="str">
            <v>Wenham town</v>
          </cell>
          <cell r="C116">
            <v>0.000717082740877895</v>
          </cell>
          <cell r="D116">
            <v>4616</v>
          </cell>
          <cell r="E116">
            <v>4630</v>
          </cell>
          <cell r="F116">
            <v>4643</v>
          </cell>
          <cell r="G116">
            <v>4659</v>
          </cell>
          <cell r="H116">
            <v>4665</v>
          </cell>
          <cell r="I116">
            <v>4660</v>
          </cell>
          <cell r="J116">
            <v>4673</v>
          </cell>
          <cell r="K116">
            <v>4656</v>
          </cell>
          <cell r="L116">
            <v>4440</v>
          </cell>
        </row>
        <row r="117">
          <cell r="B117" t="str">
            <v>West Newbury town</v>
          </cell>
          <cell r="C117">
            <v>0.0006658181601825517</v>
          </cell>
          <cell r="D117">
            <v>4286</v>
          </cell>
          <cell r="E117">
            <v>4282</v>
          </cell>
          <cell r="F117">
            <v>4266</v>
          </cell>
          <cell r="G117">
            <v>4256</v>
          </cell>
          <cell r="H117">
            <v>4242</v>
          </cell>
          <cell r="I117">
            <v>4205</v>
          </cell>
          <cell r="J117">
            <v>4163</v>
          </cell>
          <cell r="K117">
            <v>4149</v>
          </cell>
          <cell r="L117">
            <v>4149</v>
          </cell>
        </row>
        <row r="118">
          <cell r="B118" t="str">
            <v>Franklin County</v>
          </cell>
          <cell r="C118">
            <v>0.011213427964642352</v>
          </cell>
          <cell r="D118">
            <v>72183</v>
          </cell>
          <cell r="E118">
            <v>72310</v>
          </cell>
          <cell r="F118">
            <v>72142</v>
          </cell>
          <cell r="G118">
            <v>71952</v>
          </cell>
          <cell r="H118">
            <v>71921</v>
          </cell>
          <cell r="I118">
            <v>71585</v>
          </cell>
          <cell r="J118">
            <v>71523</v>
          </cell>
          <cell r="K118">
            <v>71535</v>
          </cell>
          <cell r="L118">
            <v>71535</v>
          </cell>
        </row>
        <row r="119">
          <cell r="B119" t="str">
            <v>Ashfield town</v>
          </cell>
          <cell r="C119">
            <v>0.00028304262432398715</v>
          </cell>
          <cell r="D119">
            <v>1822</v>
          </cell>
          <cell r="E119">
            <v>1824</v>
          </cell>
          <cell r="F119">
            <v>1818</v>
          </cell>
          <cell r="G119">
            <v>1816</v>
          </cell>
          <cell r="H119">
            <v>1810</v>
          </cell>
          <cell r="I119">
            <v>1795</v>
          </cell>
          <cell r="J119">
            <v>1798</v>
          </cell>
          <cell r="K119">
            <v>1800</v>
          </cell>
          <cell r="L119">
            <v>1800</v>
          </cell>
        </row>
        <row r="120">
          <cell r="B120" t="str">
            <v>Bernardston town</v>
          </cell>
          <cell r="C120">
            <v>0.00034704567658605236</v>
          </cell>
          <cell r="D120">
            <v>2234</v>
          </cell>
          <cell r="E120">
            <v>2237</v>
          </cell>
          <cell r="F120">
            <v>2212</v>
          </cell>
          <cell r="G120">
            <v>2189</v>
          </cell>
          <cell r="H120">
            <v>2178</v>
          </cell>
          <cell r="I120">
            <v>2164</v>
          </cell>
          <cell r="J120">
            <v>2156</v>
          </cell>
          <cell r="K120">
            <v>2155</v>
          </cell>
          <cell r="L120">
            <v>2155</v>
          </cell>
        </row>
        <row r="121">
          <cell r="B121" t="str">
            <v>Buckland town</v>
          </cell>
          <cell r="C121">
            <v>0.00031084977567085527</v>
          </cell>
          <cell r="D121">
            <v>2001</v>
          </cell>
          <cell r="E121">
            <v>1995</v>
          </cell>
          <cell r="F121">
            <v>1984</v>
          </cell>
          <cell r="G121">
            <v>1990</v>
          </cell>
          <cell r="H121">
            <v>1986</v>
          </cell>
          <cell r="I121">
            <v>1984</v>
          </cell>
          <cell r="J121">
            <v>1989</v>
          </cell>
          <cell r="K121">
            <v>1991</v>
          </cell>
          <cell r="L121">
            <v>1991</v>
          </cell>
        </row>
        <row r="122">
          <cell r="B122" t="str">
            <v>Charlemont town</v>
          </cell>
          <cell r="C122">
            <v>0.00021391311399238767</v>
          </cell>
          <cell r="D122">
            <v>1377</v>
          </cell>
          <cell r="E122">
            <v>1388</v>
          </cell>
          <cell r="F122">
            <v>1394</v>
          </cell>
          <cell r="G122">
            <v>1382</v>
          </cell>
          <cell r="H122">
            <v>1386</v>
          </cell>
          <cell r="I122">
            <v>1381</v>
          </cell>
          <cell r="J122">
            <v>1362</v>
          </cell>
          <cell r="K122">
            <v>1358</v>
          </cell>
          <cell r="L122">
            <v>1358</v>
          </cell>
        </row>
        <row r="123">
          <cell r="B123" t="str">
            <v>Colrain town</v>
          </cell>
          <cell r="C123">
            <v>0.00028770304075083656</v>
          </cell>
          <cell r="D123">
            <v>1852</v>
          </cell>
          <cell r="E123">
            <v>1858</v>
          </cell>
          <cell r="F123">
            <v>1858</v>
          </cell>
          <cell r="G123">
            <v>1858</v>
          </cell>
          <cell r="H123">
            <v>1846</v>
          </cell>
          <cell r="I123">
            <v>1825</v>
          </cell>
          <cell r="J123">
            <v>1815</v>
          </cell>
          <cell r="K123">
            <v>1813</v>
          </cell>
          <cell r="L123">
            <v>1813</v>
          </cell>
        </row>
        <row r="124">
          <cell r="B124" t="str">
            <v>Conway town</v>
          </cell>
          <cell r="C124">
            <v>0.00029500435981956734</v>
          </cell>
          <cell r="D124">
            <v>1899</v>
          </cell>
          <cell r="E124">
            <v>1904</v>
          </cell>
          <cell r="F124">
            <v>1886</v>
          </cell>
          <cell r="G124">
            <v>1881</v>
          </cell>
          <cell r="H124">
            <v>1867</v>
          </cell>
          <cell r="I124">
            <v>1838</v>
          </cell>
          <cell r="J124">
            <v>1814</v>
          </cell>
          <cell r="K124">
            <v>1809</v>
          </cell>
          <cell r="L124">
            <v>1809</v>
          </cell>
        </row>
        <row r="125">
          <cell r="B125" t="str">
            <v>Deerfield town</v>
          </cell>
          <cell r="C125">
            <v>0.0007389866980840872</v>
          </cell>
          <cell r="D125">
            <v>4757</v>
          </cell>
          <cell r="E125">
            <v>4784</v>
          </cell>
          <cell r="F125">
            <v>4791</v>
          </cell>
          <cell r="G125">
            <v>4771</v>
          </cell>
          <cell r="H125">
            <v>4777</v>
          </cell>
          <cell r="I125">
            <v>4758</v>
          </cell>
          <cell r="J125">
            <v>4750</v>
          </cell>
          <cell r="K125">
            <v>4750</v>
          </cell>
          <cell r="L125">
            <v>4750</v>
          </cell>
        </row>
        <row r="126">
          <cell r="B126" t="str">
            <v>Erving town</v>
          </cell>
          <cell r="C126">
            <v>0.00024249700141039734</v>
          </cell>
          <cell r="D126">
            <v>1561</v>
          </cell>
          <cell r="E126">
            <v>1544</v>
          </cell>
          <cell r="F126">
            <v>1528</v>
          </cell>
          <cell r="G126">
            <v>1511</v>
          </cell>
          <cell r="H126">
            <v>1486</v>
          </cell>
          <cell r="I126">
            <v>1479</v>
          </cell>
          <cell r="J126">
            <v>1469</v>
          </cell>
          <cell r="K126">
            <v>1467</v>
          </cell>
          <cell r="L126">
            <v>1467</v>
          </cell>
        </row>
        <row r="127">
          <cell r="B127" t="str">
            <v>Gill town</v>
          </cell>
          <cell r="C127">
            <v>0.00021468985006352926</v>
          </cell>
          <cell r="D127">
            <v>1382</v>
          </cell>
          <cell r="E127">
            <v>1392</v>
          </cell>
          <cell r="F127">
            <v>1391</v>
          </cell>
          <cell r="G127">
            <v>1371</v>
          </cell>
          <cell r="H127">
            <v>1369</v>
          </cell>
          <cell r="I127">
            <v>1365</v>
          </cell>
          <cell r="J127">
            <v>1363</v>
          </cell>
          <cell r="K127">
            <v>1363</v>
          </cell>
          <cell r="L127">
            <v>1363</v>
          </cell>
        </row>
        <row r="128">
          <cell r="B128" t="str">
            <v>Greenfield town</v>
          </cell>
          <cell r="C128">
            <v>0.0027494903446269206</v>
          </cell>
          <cell r="D128">
            <v>17699</v>
          </cell>
          <cell r="E128">
            <v>17831</v>
          </cell>
          <cell r="F128">
            <v>17902</v>
          </cell>
          <cell r="G128">
            <v>17963</v>
          </cell>
          <cell r="H128">
            <v>18043</v>
          </cell>
          <cell r="I128">
            <v>18059</v>
          </cell>
          <cell r="J128">
            <v>18140</v>
          </cell>
          <cell r="K128">
            <v>18168</v>
          </cell>
          <cell r="L128">
            <v>18168</v>
          </cell>
        </row>
        <row r="129">
          <cell r="B129" t="str">
            <v>Hawley town</v>
          </cell>
          <cell r="C129">
            <v>5.312874726608322E-05</v>
          </cell>
          <cell r="D129">
            <v>342</v>
          </cell>
          <cell r="E129">
            <v>345</v>
          </cell>
          <cell r="F129">
            <v>345</v>
          </cell>
          <cell r="G129">
            <v>344</v>
          </cell>
          <cell r="H129">
            <v>339</v>
          </cell>
          <cell r="I129">
            <v>338</v>
          </cell>
          <cell r="J129">
            <v>336</v>
          </cell>
          <cell r="K129">
            <v>336</v>
          </cell>
          <cell r="L129">
            <v>336</v>
          </cell>
        </row>
        <row r="130">
          <cell r="B130" t="str">
            <v>Heath town</v>
          </cell>
          <cell r="C130">
            <v>0.00012474381302533574</v>
          </cell>
          <cell r="D130">
            <v>803</v>
          </cell>
          <cell r="E130">
            <v>805</v>
          </cell>
          <cell r="F130">
            <v>806</v>
          </cell>
          <cell r="G130">
            <v>805</v>
          </cell>
          <cell r="H130">
            <v>805</v>
          </cell>
          <cell r="I130">
            <v>801</v>
          </cell>
          <cell r="J130">
            <v>804</v>
          </cell>
          <cell r="K130">
            <v>805</v>
          </cell>
          <cell r="L130">
            <v>805</v>
          </cell>
        </row>
        <row r="131">
          <cell r="B131" t="str">
            <v>Leverett town</v>
          </cell>
          <cell r="C131">
            <v>0.0002762073468979414</v>
          </cell>
          <cell r="D131">
            <v>1778</v>
          </cell>
          <cell r="E131">
            <v>1772</v>
          </cell>
          <cell r="F131">
            <v>1762</v>
          </cell>
          <cell r="G131">
            <v>1747</v>
          </cell>
          <cell r="H131">
            <v>1729</v>
          </cell>
          <cell r="I131">
            <v>1708</v>
          </cell>
          <cell r="J131">
            <v>1700</v>
          </cell>
          <cell r="K131">
            <v>1698</v>
          </cell>
          <cell r="L131">
            <v>1663</v>
          </cell>
        </row>
        <row r="132">
          <cell r="B132" t="str">
            <v>Leyden town</v>
          </cell>
          <cell r="C132">
            <v>0.00012598659073916223</v>
          </cell>
          <cell r="D132">
            <v>811</v>
          </cell>
          <cell r="E132">
            <v>815</v>
          </cell>
          <cell r="F132">
            <v>807</v>
          </cell>
          <cell r="G132">
            <v>796</v>
          </cell>
          <cell r="H132">
            <v>794</v>
          </cell>
          <cell r="I132">
            <v>779</v>
          </cell>
          <cell r="J132">
            <v>773</v>
          </cell>
          <cell r="K132">
            <v>772</v>
          </cell>
          <cell r="L132">
            <v>772</v>
          </cell>
        </row>
        <row r="133">
          <cell r="B133" t="str">
            <v>Monroe town</v>
          </cell>
          <cell r="C133">
            <v>1.5845415851287977E-05</v>
          </cell>
          <cell r="D133">
            <v>102</v>
          </cell>
          <cell r="E133">
            <v>100</v>
          </cell>
          <cell r="F133">
            <v>98</v>
          </cell>
          <cell r="G133">
            <v>98</v>
          </cell>
          <cell r="H133">
            <v>97</v>
          </cell>
          <cell r="I133">
            <v>96</v>
          </cell>
          <cell r="J133">
            <v>94</v>
          </cell>
          <cell r="K133">
            <v>93</v>
          </cell>
          <cell r="L133">
            <v>93</v>
          </cell>
        </row>
        <row r="134">
          <cell r="B134" t="str">
            <v>Montague town</v>
          </cell>
          <cell r="C134">
            <v>0.0012999454886625274</v>
          </cell>
          <cell r="D134">
            <v>8368</v>
          </cell>
          <cell r="E134">
            <v>8405</v>
          </cell>
          <cell r="F134">
            <v>8432</v>
          </cell>
          <cell r="G134">
            <v>8436</v>
          </cell>
          <cell r="H134">
            <v>8460</v>
          </cell>
          <cell r="I134">
            <v>8444</v>
          </cell>
          <cell r="J134">
            <v>8461</v>
          </cell>
          <cell r="K134">
            <v>8468</v>
          </cell>
          <cell r="L134">
            <v>8489</v>
          </cell>
        </row>
        <row r="135">
          <cell r="B135" t="str">
            <v>New Salem town</v>
          </cell>
          <cell r="C135">
            <v>0.00015224026994374723</v>
          </cell>
          <cell r="D135">
            <v>980</v>
          </cell>
          <cell r="E135">
            <v>987</v>
          </cell>
          <cell r="F135">
            <v>986</v>
          </cell>
          <cell r="G135">
            <v>971</v>
          </cell>
          <cell r="H135">
            <v>958</v>
          </cell>
          <cell r="I135">
            <v>942</v>
          </cell>
          <cell r="J135">
            <v>931</v>
          </cell>
          <cell r="K135">
            <v>929</v>
          </cell>
          <cell r="L135">
            <v>929</v>
          </cell>
        </row>
        <row r="136">
          <cell r="B136" t="str">
            <v>Northfield town</v>
          </cell>
          <cell r="C136">
            <v>0.0005092281682404116</v>
          </cell>
          <cell r="D136">
            <v>3278</v>
          </cell>
          <cell r="E136">
            <v>3229</v>
          </cell>
          <cell r="F136">
            <v>3169</v>
          </cell>
          <cell r="G136">
            <v>3109</v>
          </cell>
          <cell r="H136">
            <v>3060</v>
          </cell>
          <cell r="I136">
            <v>3000</v>
          </cell>
          <cell r="J136">
            <v>2960</v>
          </cell>
          <cell r="K136">
            <v>2951</v>
          </cell>
          <cell r="L136">
            <v>2951</v>
          </cell>
        </row>
        <row r="137">
          <cell r="B137" t="str">
            <v>Orange town</v>
          </cell>
          <cell r="C137">
            <v>0.0012017660492702332</v>
          </cell>
          <cell r="D137">
            <v>7736</v>
          </cell>
          <cell r="E137">
            <v>7664</v>
          </cell>
          <cell r="F137">
            <v>7553</v>
          </cell>
          <cell r="G137">
            <v>7534</v>
          </cell>
          <cell r="H137">
            <v>7542</v>
          </cell>
          <cell r="I137">
            <v>7506</v>
          </cell>
          <cell r="J137">
            <v>7513</v>
          </cell>
          <cell r="K137">
            <v>7518</v>
          </cell>
          <cell r="L137">
            <v>7518</v>
          </cell>
        </row>
        <row r="138">
          <cell r="B138" t="str">
            <v>Rowe town</v>
          </cell>
          <cell r="C138">
            <v>5.483756662259466E-05</v>
          </cell>
          <cell r="D138">
            <v>353</v>
          </cell>
          <cell r="E138">
            <v>350</v>
          </cell>
          <cell r="F138">
            <v>349</v>
          </cell>
          <cell r="G138">
            <v>349</v>
          </cell>
          <cell r="H138">
            <v>350</v>
          </cell>
          <cell r="I138">
            <v>350</v>
          </cell>
          <cell r="J138">
            <v>351</v>
          </cell>
          <cell r="K138">
            <v>351</v>
          </cell>
          <cell r="L138">
            <v>351</v>
          </cell>
        </row>
        <row r="139">
          <cell r="B139" t="str">
            <v>Shelburne town</v>
          </cell>
          <cell r="C139">
            <v>0.0003178404003111294</v>
          </cell>
          <cell r="D139">
            <v>2046</v>
          </cell>
          <cell r="E139">
            <v>2053</v>
          </cell>
          <cell r="F139">
            <v>2059</v>
          </cell>
          <cell r="G139">
            <v>2062</v>
          </cell>
          <cell r="H139">
            <v>2070</v>
          </cell>
          <cell r="I139">
            <v>2064</v>
          </cell>
          <cell r="J139">
            <v>2059</v>
          </cell>
          <cell r="K139">
            <v>2058</v>
          </cell>
          <cell r="L139">
            <v>2058</v>
          </cell>
        </row>
        <row r="140">
          <cell r="B140" t="str">
            <v>Shutesbury town</v>
          </cell>
          <cell r="C140">
            <v>0.00028723699910815164</v>
          </cell>
          <cell r="D140">
            <v>1849</v>
          </cell>
          <cell r="E140">
            <v>1845</v>
          </cell>
          <cell r="F140">
            <v>1844</v>
          </cell>
          <cell r="G140">
            <v>1834</v>
          </cell>
          <cell r="H140">
            <v>1830</v>
          </cell>
          <cell r="I140">
            <v>1814</v>
          </cell>
          <cell r="J140">
            <v>1807</v>
          </cell>
          <cell r="K140">
            <v>1806</v>
          </cell>
          <cell r="L140">
            <v>1810</v>
          </cell>
        </row>
        <row r="141">
          <cell r="B141" t="str">
            <v>Sunderland town</v>
          </cell>
          <cell r="C141">
            <v>0.0005862803864976551</v>
          </cell>
          <cell r="D141">
            <v>3774</v>
          </cell>
          <cell r="E141">
            <v>3801</v>
          </cell>
          <cell r="F141">
            <v>3799</v>
          </cell>
          <cell r="G141">
            <v>3795</v>
          </cell>
          <cell r="H141">
            <v>3798</v>
          </cell>
          <cell r="I141">
            <v>3783</v>
          </cell>
          <cell r="J141">
            <v>3777</v>
          </cell>
          <cell r="K141">
            <v>3777</v>
          </cell>
          <cell r="L141">
            <v>3777</v>
          </cell>
        </row>
        <row r="142">
          <cell r="B142" t="str">
            <v>Warwick town</v>
          </cell>
          <cell r="C142">
            <v>0.0001186852716704315</v>
          </cell>
          <cell r="D142">
            <v>764</v>
          </cell>
          <cell r="E142">
            <v>762</v>
          </cell>
          <cell r="F142">
            <v>758</v>
          </cell>
          <cell r="G142">
            <v>753</v>
          </cell>
          <cell r="H142">
            <v>756</v>
          </cell>
          <cell r="I142">
            <v>753</v>
          </cell>
          <cell r="J142">
            <v>750</v>
          </cell>
          <cell r="K142">
            <v>750</v>
          </cell>
          <cell r="L142">
            <v>750</v>
          </cell>
        </row>
        <row r="143">
          <cell r="B143" t="str">
            <v>Wendell town</v>
          </cell>
          <cell r="C143">
            <v>0.00016171645001167434</v>
          </cell>
          <cell r="D143">
            <v>1041</v>
          </cell>
          <cell r="E143">
            <v>1036</v>
          </cell>
          <cell r="F143">
            <v>1027</v>
          </cell>
          <cell r="G143">
            <v>1017</v>
          </cell>
          <cell r="H143">
            <v>1009</v>
          </cell>
          <cell r="I143">
            <v>995</v>
          </cell>
          <cell r="J143">
            <v>988</v>
          </cell>
          <cell r="K143">
            <v>986</v>
          </cell>
          <cell r="L143">
            <v>986</v>
          </cell>
        </row>
        <row r="144">
          <cell r="B144" t="str">
            <v>Whately town</v>
          </cell>
          <cell r="C144">
            <v>0.00024451651519536544</v>
          </cell>
          <cell r="D144">
            <v>1574</v>
          </cell>
          <cell r="E144">
            <v>1584</v>
          </cell>
          <cell r="F144">
            <v>1584</v>
          </cell>
          <cell r="G144">
            <v>1570</v>
          </cell>
          <cell r="H144">
            <v>1576</v>
          </cell>
          <cell r="I144">
            <v>1564</v>
          </cell>
          <cell r="J144">
            <v>1563</v>
          </cell>
          <cell r="K144">
            <v>1563</v>
          </cell>
          <cell r="L144">
            <v>1573</v>
          </cell>
        </row>
        <row r="145">
          <cell r="B145" t="str">
            <v>Hampden County</v>
          </cell>
          <cell r="C145">
            <v>0.07154049909642293</v>
          </cell>
          <cell r="D145">
            <v>460520</v>
          </cell>
          <cell r="E145">
            <v>460828</v>
          </cell>
          <cell r="F145">
            <v>460874</v>
          </cell>
          <cell r="G145">
            <v>460829</v>
          </cell>
          <cell r="H145">
            <v>459305</v>
          </cell>
          <cell r="I145">
            <v>456895</v>
          </cell>
          <cell r="J145">
            <v>456630</v>
          </cell>
          <cell r="K145">
            <v>456226</v>
          </cell>
          <cell r="L145">
            <v>456228</v>
          </cell>
        </row>
        <row r="146">
          <cell r="B146" t="str">
            <v>Agawam city</v>
          </cell>
          <cell r="C146">
            <v>0.0044289490776492175</v>
          </cell>
          <cell r="D146">
            <v>28510</v>
          </cell>
          <cell r="E146">
            <v>28551</v>
          </cell>
          <cell r="F146">
            <v>28555</v>
          </cell>
          <cell r="G146">
            <v>28503</v>
          </cell>
          <cell r="H146">
            <v>28399</v>
          </cell>
          <cell r="I146">
            <v>28241</v>
          </cell>
          <cell r="J146">
            <v>28175</v>
          </cell>
          <cell r="K146">
            <v>28143</v>
          </cell>
          <cell r="L146">
            <v>28144</v>
          </cell>
        </row>
        <row r="147">
          <cell r="B147" t="str">
            <v>Blandford town</v>
          </cell>
          <cell r="C147">
            <v>0.000198223045355328</v>
          </cell>
          <cell r="D147">
            <v>1276</v>
          </cell>
          <cell r="E147">
            <v>1264</v>
          </cell>
          <cell r="F147">
            <v>1261</v>
          </cell>
          <cell r="G147">
            <v>1244</v>
          </cell>
          <cell r="H147">
            <v>1234</v>
          </cell>
          <cell r="I147">
            <v>1222</v>
          </cell>
          <cell r="J147">
            <v>1216</v>
          </cell>
          <cell r="K147">
            <v>1214</v>
          </cell>
          <cell r="L147">
            <v>1214</v>
          </cell>
        </row>
        <row r="148">
          <cell r="B148" t="str">
            <v>Brimfield town</v>
          </cell>
          <cell r="C148">
            <v>0.0005740079565736184</v>
          </cell>
          <cell r="D148">
            <v>3695</v>
          </cell>
          <cell r="E148">
            <v>3633</v>
          </cell>
          <cell r="F148">
            <v>3592</v>
          </cell>
          <cell r="G148">
            <v>3547</v>
          </cell>
          <cell r="H148">
            <v>3486</v>
          </cell>
          <cell r="I148">
            <v>3417</v>
          </cell>
          <cell r="J148">
            <v>3356</v>
          </cell>
          <cell r="K148">
            <v>3339</v>
          </cell>
          <cell r="L148">
            <v>3339</v>
          </cell>
        </row>
        <row r="149">
          <cell r="B149" t="str">
            <v>Chester town</v>
          </cell>
          <cell r="C149">
            <v>0.0002039708922817756</v>
          </cell>
          <cell r="D149">
            <v>1313</v>
          </cell>
          <cell r="E149">
            <v>1318</v>
          </cell>
          <cell r="F149">
            <v>1323</v>
          </cell>
          <cell r="G149">
            <v>1327</v>
          </cell>
          <cell r="H149">
            <v>1327</v>
          </cell>
          <cell r="I149">
            <v>1312</v>
          </cell>
          <cell r="J149">
            <v>1312</v>
          </cell>
          <cell r="K149">
            <v>1311</v>
          </cell>
          <cell r="L149">
            <v>1308</v>
          </cell>
        </row>
        <row r="150">
          <cell r="B150" t="str">
            <v>Chicopee city</v>
          </cell>
          <cell r="C150">
            <v>0.008455238176018646</v>
          </cell>
          <cell r="D150">
            <v>54428</v>
          </cell>
          <cell r="E150">
            <v>54589</v>
          </cell>
          <cell r="F150">
            <v>54722</v>
          </cell>
          <cell r="G150">
            <v>54879</v>
          </cell>
          <cell r="H150">
            <v>54806</v>
          </cell>
          <cell r="I150">
            <v>54635</v>
          </cell>
          <cell r="J150">
            <v>54675</v>
          </cell>
          <cell r="K150">
            <v>54653</v>
          </cell>
          <cell r="L150">
            <v>54653</v>
          </cell>
        </row>
        <row r="151">
          <cell r="B151" t="str">
            <v>East Longmeadow town</v>
          </cell>
          <cell r="C151">
            <v>0.0023204213389283186</v>
          </cell>
          <cell r="D151">
            <v>14937</v>
          </cell>
          <cell r="E151">
            <v>14861</v>
          </cell>
          <cell r="F151">
            <v>14779</v>
          </cell>
          <cell r="G151">
            <v>14685</v>
          </cell>
          <cell r="H151">
            <v>14509</v>
          </cell>
          <cell r="I151">
            <v>14277</v>
          </cell>
          <cell r="J151">
            <v>14142</v>
          </cell>
          <cell r="K151">
            <v>14100</v>
          </cell>
          <cell r="L151">
            <v>14100</v>
          </cell>
        </row>
        <row r="152">
          <cell r="B152" t="str">
            <v>Granville town</v>
          </cell>
          <cell r="C152">
            <v>0.0002591191533328269</v>
          </cell>
          <cell r="D152">
            <v>1668</v>
          </cell>
          <cell r="E152">
            <v>1646</v>
          </cell>
          <cell r="F152">
            <v>1623</v>
          </cell>
          <cell r="G152">
            <v>1600</v>
          </cell>
          <cell r="H152">
            <v>1574</v>
          </cell>
          <cell r="I152">
            <v>1547</v>
          </cell>
          <cell r="J152">
            <v>1529</v>
          </cell>
          <cell r="K152">
            <v>1523</v>
          </cell>
          <cell r="L152">
            <v>1521</v>
          </cell>
        </row>
        <row r="153">
          <cell r="B153" t="str">
            <v>Hampden town</v>
          </cell>
          <cell r="C153">
            <v>0.0008276899574084543</v>
          </cell>
          <cell r="D153">
            <v>5328</v>
          </cell>
          <cell r="E153">
            <v>5309</v>
          </cell>
          <cell r="F153">
            <v>5305</v>
          </cell>
          <cell r="G153">
            <v>5304</v>
          </cell>
          <cell r="H153">
            <v>5254</v>
          </cell>
          <cell r="I153">
            <v>5217</v>
          </cell>
          <cell r="J153">
            <v>5183</v>
          </cell>
          <cell r="K153">
            <v>5171</v>
          </cell>
          <cell r="L153">
            <v>5171</v>
          </cell>
        </row>
        <row r="154">
          <cell r="B154" t="str">
            <v>Holland town</v>
          </cell>
          <cell r="C154">
            <v>0.00039442657692568796</v>
          </cell>
          <cell r="D154">
            <v>2539</v>
          </cell>
          <cell r="E154">
            <v>2531</v>
          </cell>
          <cell r="F154">
            <v>2479</v>
          </cell>
          <cell r="G154">
            <v>2471</v>
          </cell>
          <cell r="H154">
            <v>2446</v>
          </cell>
          <cell r="I154">
            <v>2422</v>
          </cell>
          <cell r="J154">
            <v>2411</v>
          </cell>
          <cell r="K154">
            <v>2407</v>
          </cell>
          <cell r="L154">
            <v>2407</v>
          </cell>
        </row>
        <row r="155">
          <cell r="B155" t="str">
            <v>Holyoke city</v>
          </cell>
          <cell r="C155">
            <v>0.006177381973788886</v>
          </cell>
          <cell r="D155">
            <v>39765</v>
          </cell>
          <cell r="E155">
            <v>39892</v>
          </cell>
          <cell r="F155">
            <v>39974</v>
          </cell>
          <cell r="G155">
            <v>40021</v>
          </cell>
          <cell r="H155">
            <v>39976</v>
          </cell>
          <cell r="I155">
            <v>39882</v>
          </cell>
          <cell r="J155">
            <v>39866</v>
          </cell>
          <cell r="K155">
            <v>39838</v>
          </cell>
          <cell r="L155">
            <v>39838</v>
          </cell>
        </row>
        <row r="156">
          <cell r="B156" t="str">
            <v>Longmeadow town</v>
          </cell>
          <cell r="C156">
            <v>0.002404930223468521</v>
          </cell>
          <cell r="D156">
            <v>15481</v>
          </cell>
          <cell r="E156">
            <v>15543</v>
          </cell>
          <cell r="F156">
            <v>15598</v>
          </cell>
          <cell r="G156">
            <v>15658</v>
          </cell>
          <cell r="H156">
            <v>15657</v>
          </cell>
          <cell r="I156">
            <v>15604</v>
          </cell>
          <cell r="J156">
            <v>15639</v>
          </cell>
          <cell r="K156">
            <v>15633</v>
          </cell>
          <cell r="L156">
            <v>15633</v>
          </cell>
        </row>
        <row r="157">
          <cell r="B157" t="str">
            <v>Ludlow town</v>
          </cell>
          <cell r="C157">
            <v>0.0034100266995257095</v>
          </cell>
          <cell r="D157">
            <v>21951</v>
          </cell>
          <cell r="E157">
            <v>21915</v>
          </cell>
          <cell r="F157">
            <v>21894</v>
          </cell>
          <cell r="G157">
            <v>21807</v>
          </cell>
          <cell r="H157">
            <v>21680</v>
          </cell>
          <cell r="I157">
            <v>21477</v>
          </cell>
          <cell r="J157">
            <v>21240</v>
          </cell>
          <cell r="K157">
            <v>21209</v>
          </cell>
          <cell r="L157">
            <v>21209</v>
          </cell>
        </row>
        <row r="158">
          <cell r="B158" t="str">
            <v>Monson town</v>
          </cell>
          <cell r="C158">
            <v>0.0013658127074953322</v>
          </cell>
          <cell r="D158">
            <v>8792</v>
          </cell>
          <cell r="E158">
            <v>8748</v>
          </cell>
          <cell r="F158">
            <v>8665</v>
          </cell>
          <cell r="G158">
            <v>8611</v>
          </cell>
          <cell r="H158">
            <v>8534</v>
          </cell>
          <cell r="I158">
            <v>8434</v>
          </cell>
          <cell r="J158">
            <v>8378</v>
          </cell>
          <cell r="K158">
            <v>8359</v>
          </cell>
          <cell r="L158">
            <v>8359</v>
          </cell>
        </row>
        <row r="159">
          <cell r="B159" t="str">
            <v>Montgomery town</v>
          </cell>
          <cell r="C159">
            <v>0.00011697645231392006</v>
          </cell>
          <cell r="D159">
            <v>753</v>
          </cell>
          <cell r="E159">
            <v>744</v>
          </cell>
          <cell r="F159">
            <v>734</v>
          </cell>
          <cell r="G159">
            <v>727</v>
          </cell>
          <cell r="H159">
            <v>707</v>
          </cell>
          <cell r="I159">
            <v>684</v>
          </cell>
          <cell r="J159">
            <v>660</v>
          </cell>
          <cell r="K159">
            <v>654</v>
          </cell>
          <cell r="L159">
            <v>654</v>
          </cell>
        </row>
        <row r="160">
          <cell r="B160" t="str">
            <v>Palmer town</v>
          </cell>
          <cell r="C160">
            <v>0.0020080180911151804</v>
          </cell>
          <cell r="D160">
            <v>12926</v>
          </cell>
          <cell r="E160">
            <v>12903</v>
          </cell>
          <cell r="F160">
            <v>12875</v>
          </cell>
          <cell r="G160">
            <v>12804</v>
          </cell>
          <cell r="H160">
            <v>12703</v>
          </cell>
          <cell r="I160">
            <v>12583</v>
          </cell>
          <cell r="J160">
            <v>12520</v>
          </cell>
          <cell r="K160">
            <v>12497</v>
          </cell>
          <cell r="L160">
            <v>12497</v>
          </cell>
        </row>
        <row r="161">
          <cell r="B161" t="str">
            <v>Russell town</v>
          </cell>
          <cell r="C161">
            <v>0.0002699934583288088</v>
          </cell>
          <cell r="D161">
            <v>1738</v>
          </cell>
          <cell r="E161">
            <v>1724</v>
          </cell>
          <cell r="F161">
            <v>1710</v>
          </cell>
          <cell r="G161">
            <v>1697</v>
          </cell>
          <cell r="H161">
            <v>1679</v>
          </cell>
          <cell r="I161">
            <v>1659</v>
          </cell>
          <cell r="J161">
            <v>1656</v>
          </cell>
          <cell r="K161">
            <v>1654</v>
          </cell>
          <cell r="L161">
            <v>1657</v>
          </cell>
        </row>
        <row r="162">
          <cell r="B162" t="str">
            <v>Southwick town</v>
          </cell>
          <cell r="C162">
            <v>0.0014917992982344944</v>
          </cell>
          <cell r="D162">
            <v>9603</v>
          </cell>
          <cell r="E162">
            <v>9532</v>
          </cell>
          <cell r="F162">
            <v>9407</v>
          </cell>
          <cell r="G162">
            <v>9302</v>
          </cell>
          <cell r="H162">
            <v>9132</v>
          </cell>
          <cell r="I162">
            <v>8985</v>
          </cell>
          <cell r="J162">
            <v>8869</v>
          </cell>
          <cell r="K162">
            <v>8835</v>
          </cell>
          <cell r="L162">
            <v>8835</v>
          </cell>
        </row>
        <row r="163">
          <cell r="B163" t="str">
            <v>Springfield city</v>
          </cell>
          <cell r="C163">
            <v>0.02348477045817952</v>
          </cell>
          <cell r="D163">
            <v>151176</v>
          </cell>
          <cell r="E163">
            <v>151483</v>
          </cell>
          <cell r="F163">
            <v>151771</v>
          </cell>
          <cell r="G163">
            <v>152028</v>
          </cell>
          <cell r="H163">
            <v>151964</v>
          </cell>
          <cell r="I163">
            <v>151510</v>
          </cell>
          <cell r="J163">
            <v>152097</v>
          </cell>
          <cell r="K163">
            <v>152080</v>
          </cell>
          <cell r="L163">
            <v>152082</v>
          </cell>
        </row>
        <row r="164">
          <cell r="B164" t="str">
            <v>Tolland town</v>
          </cell>
          <cell r="C164">
            <v>6.975089918851275E-05</v>
          </cell>
          <cell r="D164">
            <v>449</v>
          </cell>
          <cell r="E164">
            <v>444</v>
          </cell>
          <cell r="F164">
            <v>440</v>
          </cell>
          <cell r="G164">
            <v>433</v>
          </cell>
          <cell r="H164">
            <v>428</v>
          </cell>
          <cell r="I164">
            <v>425</v>
          </cell>
          <cell r="J164">
            <v>424</v>
          </cell>
          <cell r="K164">
            <v>424</v>
          </cell>
          <cell r="L164">
            <v>426</v>
          </cell>
        </row>
        <row r="165">
          <cell r="B165" t="str">
            <v>Wales town</v>
          </cell>
          <cell r="C165">
            <v>0.0002856835269658685</v>
          </cell>
          <cell r="D165">
            <v>1839</v>
          </cell>
          <cell r="E165">
            <v>1818</v>
          </cell>
          <cell r="F165">
            <v>1794</v>
          </cell>
          <cell r="G165">
            <v>1782</v>
          </cell>
          <cell r="H165">
            <v>1766</v>
          </cell>
          <cell r="I165">
            <v>1749</v>
          </cell>
          <cell r="J165">
            <v>1740</v>
          </cell>
          <cell r="K165">
            <v>1737</v>
          </cell>
          <cell r="L165">
            <v>1737</v>
          </cell>
        </row>
        <row r="166">
          <cell r="B166" t="str">
            <v>Westfield city</v>
          </cell>
          <cell r="C166">
            <v>0.006285348287677564</v>
          </cell>
          <cell r="D166">
            <v>40460</v>
          </cell>
          <cell r="E166">
            <v>40460</v>
          </cell>
          <cell r="F166">
            <v>40476</v>
          </cell>
          <cell r="G166">
            <v>40505</v>
          </cell>
          <cell r="H166">
            <v>40311</v>
          </cell>
          <cell r="I166">
            <v>40077</v>
          </cell>
          <cell r="J166">
            <v>40117</v>
          </cell>
          <cell r="K166">
            <v>40072</v>
          </cell>
          <cell r="L166">
            <v>40072</v>
          </cell>
        </row>
        <row r="167">
          <cell r="B167" t="str">
            <v>West Springfield city</v>
          </cell>
          <cell r="C167">
            <v>0.004326264569044303</v>
          </cell>
          <cell r="D167">
            <v>27849</v>
          </cell>
          <cell r="E167">
            <v>27941</v>
          </cell>
          <cell r="F167">
            <v>27989</v>
          </cell>
          <cell r="G167">
            <v>28045</v>
          </cell>
          <cell r="H167">
            <v>28003</v>
          </cell>
          <cell r="I167">
            <v>27885</v>
          </cell>
          <cell r="J167">
            <v>27910</v>
          </cell>
          <cell r="K167">
            <v>27900</v>
          </cell>
          <cell r="L167">
            <v>27899</v>
          </cell>
        </row>
        <row r="168">
          <cell r="B168" t="str">
            <v>Wilbraham town</v>
          </cell>
          <cell r="C168">
            <v>0.0021816962766224345</v>
          </cell>
          <cell r="D168">
            <v>14044</v>
          </cell>
          <cell r="E168">
            <v>13979</v>
          </cell>
          <cell r="F168">
            <v>13908</v>
          </cell>
          <cell r="G168">
            <v>13849</v>
          </cell>
          <cell r="H168">
            <v>13730</v>
          </cell>
          <cell r="I168">
            <v>13651</v>
          </cell>
          <cell r="J168">
            <v>13515</v>
          </cell>
          <cell r="K168">
            <v>13473</v>
          </cell>
          <cell r="L168">
            <v>13473</v>
          </cell>
        </row>
        <row r="169">
          <cell r="B169" t="str">
            <v>Hampshire County</v>
          </cell>
          <cell r="C169">
            <v>0.0238412923148335</v>
          </cell>
          <cell r="D169">
            <v>153471</v>
          </cell>
          <cell r="E169">
            <v>153353</v>
          </cell>
          <cell r="F169">
            <v>153480</v>
          </cell>
          <cell r="G169">
            <v>153572</v>
          </cell>
          <cell r="H169">
            <v>152599</v>
          </cell>
          <cell r="I169">
            <v>151463</v>
          </cell>
          <cell r="J169">
            <v>152408</v>
          </cell>
          <cell r="K169">
            <v>152253</v>
          </cell>
          <cell r="L169">
            <v>152251</v>
          </cell>
        </row>
        <row r="170">
          <cell r="B170" t="str">
            <v>Amherst town</v>
          </cell>
          <cell r="C170">
            <v>0.005289417297259846</v>
          </cell>
          <cell r="D170">
            <v>34049</v>
          </cell>
          <cell r="E170">
            <v>34049</v>
          </cell>
          <cell r="F170">
            <v>34189</v>
          </cell>
          <cell r="G170">
            <v>34323</v>
          </cell>
          <cell r="H170">
            <v>34261</v>
          </cell>
          <cell r="I170">
            <v>33992</v>
          </cell>
          <cell r="J170">
            <v>34888</v>
          </cell>
          <cell r="K170">
            <v>34874</v>
          </cell>
          <cell r="L170">
            <v>34874</v>
          </cell>
        </row>
        <row r="171">
          <cell r="B171" t="str">
            <v>Belchertown town</v>
          </cell>
          <cell r="C171">
            <v>0.002190861762261905</v>
          </cell>
          <cell r="D171">
            <v>14103</v>
          </cell>
          <cell r="E171">
            <v>13982</v>
          </cell>
          <cell r="F171">
            <v>13828</v>
          </cell>
          <cell r="G171">
            <v>13650</v>
          </cell>
          <cell r="H171">
            <v>13422</v>
          </cell>
          <cell r="I171">
            <v>13186</v>
          </cell>
          <cell r="J171">
            <v>13042</v>
          </cell>
          <cell r="K171">
            <v>12991</v>
          </cell>
          <cell r="L171">
            <v>12968</v>
          </cell>
        </row>
        <row r="172">
          <cell r="B172" t="str">
            <v>Chesterfield town</v>
          </cell>
          <cell r="C172">
            <v>0.0001980676981410997</v>
          </cell>
          <cell r="D172">
            <v>1275</v>
          </cell>
          <cell r="E172">
            <v>1272</v>
          </cell>
          <cell r="F172">
            <v>1258</v>
          </cell>
          <cell r="G172">
            <v>1249</v>
          </cell>
          <cell r="H172">
            <v>1228</v>
          </cell>
          <cell r="I172">
            <v>1223</v>
          </cell>
          <cell r="J172">
            <v>1207</v>
          </cell>
          <cell r="K172">
            <v>1201</v>
          </cell>
          <cell r="L172">
            <v>1201</v>
          </cell>
        </row>
        <row r="173">
          <cell r="B173" t="str">
            <v>Cummington town</v>
          </cell>
          <cell r="C173">
            <v>0.00015255096437220386</v>
          </cell>
          <cell r="D173">
            <v>982</v>
          </cell>
          <cell r="E173">
            <v>988</v>
          </cell>
          <cell r="F173">
            <v>992</v>
          </cell>
          <cell r="G173">
            <v>990</v>
          </cell>
          <cell r="H173">
            <v>978</v>
          </cell>
          <cell r="I173">
            <v>976</v>
          </cell>
          <cell r="J173">
            <v>978</v>
          </cell>
          <cell r="K173">
            <v>978</v>
          </cell>
          <cell r="L173">
            <v>978</v>
          </cell>
        </row>
        <row r="174">
          <cell r="B174" t="str">
            <v>Easthampton city</v>
          </cell>
          <cell r="C174">
            <v>0.0024982938992197377</v>
          </cell>
          <cell r="D174">
            <v>16082</v>
          </cell>
          <cell r="E174">
            <v>16005</v>
          </cell>
          <cell r="F174">
            <v>16041</v>
          </cell>
          <cell r="G174">
            <v>16165</v>
          </cell>
          <cell r="H174">
            <v>16070</v>
          </cell>
          <cell r="I174">
            <v>15970</v>
          </cell>
          <cell r="J174">
            <v>16004</v>
          </cell>
          <cell r="K174">
            <v>15994</v>
          </cell>
          <cell r="L174">
            <v>15994</v>
          </cell>
        </row>
        <row r="175">
          <cell r="B175" t="str">
            <v>Goshen town</v>
          </cell>
          <cell r="C175">
            <v>0.00014897797844495264</v>
          </cell>
          <cell r="D175">
            <v>959</v>
          </cell>
          <cell r="E175">
            <v>957</v>
          </cell>
          <cell r="F175">
            <v>955</v>
          </cell>
          <cell r="G175">
            <v>957</v>
          </cell>
          <cell r="H175">
            <v>942</v>
          </cell>
          <cell r="I175">
            <v>931</v>
          </cell>
          <cell r="J175">
            <v>924</v>
          </cell>
          <cell r="K175">
            <v>921</v>
          </cell>
          <cell r="L175">
            <v>921</v>
          </cell>
        </row>
        <row r="176">
          <cell r="B176" t="str">
            <v>Granby town</v>
          </cell>
          <cell r="C176">
            <v>0.0009859887687071057</v>
          </cell>
          <cell r="D176">
            <v>6347</v>
          </cell>
          <cell r="E176">
            <v>6338</v>
          </cell>
          <cell r="F176">
            <v>6314</v>
          </cell>
          <cell r="G176">
            <v>6278</v>
          </cell>
          <cell r="H176">
            <v>6215</v>
          </cell>
          <cell r="I176">
            <v>6164</v>
          </cell>
          <cell r="J176">
            <v>6139</v>
          </cell>
          <cell r="K176">
            <v>6126</v>
          </cell>
          <cell r="L176">
            <v>6132</v>
          </cell>
        </row>
        <row r="177">
          <cell r="B177" t="str">
            <v>Hadley town</v>
          </cell>
          <cell r="C177">
            <v>0.0007475307948666446</v>
          </cell>
          <cell r="D177">
            <v>4812</v>
          </cell>
          <cell r="E177">
            <v>4823</v>
          </cell>
          <cell r="F177">
            <v>4846</v>
          </cell>
          <cell r="G177">
            <v>4853</v>
          </cell>
          <cell r="H177">
            <v>4816</v>
          </cell>
          <cell r="I177">
            <v>4788</v>
          </cell>
          <cell r="J177">
            <v>4796</v>
          </cell>
          <cell r="K177">
            <v>4793</v>
          </cell>
          <cell r="L177">
            <v>4793</v>
          </cell>
        </row>
        <row r="178">
          <cell r="B178" t="str">
            <v>Hatfield town</v>
          </cell>
          <cell r="C178">
            <v>0.0005065872655985303</v>
          </cell>
          <cell r="D178">
            <v>3261</v>
          </cell>
          <cell r="E178">
            <v>3282</v>
          </cell>
          <cell r="F178">
            <v>3300</v>
          </cell>
          <cell r="G178">
            <v>3314</v>
          </cell>
          <cell r="H178">
            <v>3300</v>
          </cell>
          <cell r="I178">
            <v>3261</v>
          </cell>
          <cell r="J178">
            <v>3254</v>
          </cell>
          <cell r="K178">
            <v>3248</v>
          </cell>
          <cell r="L178">
            <v>3249</v>
          </cell>
        </row>
        <row r="179">
          <cell r="B179" t="str">
            <v>Huntington town</v>
          </cell>
          <cell r="C179">
            <v>0.0003417638713022897</v>
          </cell>
          <cell r="D179">
            <v>2200</v>
          </cell>
          <cell r="E179">
            <v>2182</v>
          </cell>
          <cell r="F179">
            <v>2191</v>
          </cell>
          <cell r="G179">
            <v>2200</v>
          </cell>
          <cell r="H179">
            <v>2181</v>
          </cell>
          <cell r="I179">
            <v>2173</v>
          </cell>
          <cell r="J179">
            <v>2176</v>
          </cell>
          <cell r="K179">
            <v>2174</v>
          </cell>
          <cell r="L179">
            <v>2174</v>
          </cell>
        </row>
        <row r="180">
          <cell r="B180" t="str">
            <v>Middlefield town</v>
          </cell>
          <cell r="C180">
            <v>8.52856206113441E-05</v>
          </cell>
          <cell r="D180">
            <v>549</v>
          </cell>
          <cell r="E180">
            <v>549</v>
          </cell>
          <cell r="F180">
            <v>545</v>
          </cell>
          <cell r="G180">
            <v>548</v>
          </cell>
          <cell r="H180">
            <v>543</v>
          </cell>
          <cell r="I180">
            <v>543</v>
          </cell>
          <cell r="J180">
            <v>543</v>
          </cell>
          <cell r="K180">
            <v>542</v>
          </cell>
          <cell r="L180">
            <v>542</v>
          </cell>
        </row>
        <row r="181">
          <cell r="B181" t="str">
            <v>Northampton city</v>
          </cell>
          <cell r="C181">
            <v>0.004441687549215939</v>
          </cell>
          <cell r="D181">
            <v>28592</v>
          </cell>
          <cell r="E181">
            <v>28721</v>
          </cell>
          <cell r="F181">
            <v>28843</v>
          </cell>
          <cell r="G181">
            <v>29021</v>
          </cell>
          <cell r="H181">
            <v>28979</v>
          </cell>
          <cell r="I181">
            <v>28809</v>
          </cell>
          <cell r="J181">
            <v>28977</v>
          </cell>
          <cell r="K181">
            <v>28978</v>
          </cell>
          <cell r="L181">
            <v>28978</v>
          </cell>
        </row>
        <row r="182">
          <cell r="B182" t="str">
            <v>Pelham town</v>
          </cell>
          <cell r="C182">
            <v>0.00021795214156232384</v>
          </cell>
          <cell r="D182">
            <v>1403</v>
          </cell>
          <cell r="E182">
            <v>1400</v>
          </cell>
          <cell r="F182">
            <v>1401</v>
          </cell>
          <cell r="G182">
            <v>1408</v>
          </cell>
          <cell r="H182">
            <v>1400</v>
          </cell>
          <cell r="I182">
            <v>1389</v>
          </cell>
          <cell r="J182">
            <v>1388</v>
          </cell>
          <cell r="K182">
            <v>1386</v>
          </cell>
          <cell r="L182">
            <v>1403</v>
          </cell>
        </row>
        <row r="183">
          <cell r="B183" t="str">
            <v>Plainfield town</v>
          </cell>
          <cell r="C183">
            <v>9.336367575121641E-05</v>
          </cell>
          <cell r="D183">
            <v>601</v>
          </cell>
          <cell r="E183">
            <v>600</v>
          </cell>
          <cell r="F183">
            <v>603</v>
          </cell>
          <cell r="G183">
            <v>601</v>
          </cell>
          <cell r="H183">
            <v>599</v>
          </cell>
          <cell r="I183">
            <v>594</v>
          </cell>
          <cell r="J183">
            <v>591</v>
          </cell>
          <cell r="K183">
            <v>589</v>
          </cell>
          <cell r="L183">
            <v>589</v>
          </cell>
        </row>
        <row r="184">
          <cell r="B184" t="str">
            <v>Southampton town</v>
          </cell>
          <cell r="C184">
            <v>0.0009216750220165839</v>
          </cell>
          <cell r="D184">
            <v>5933</v>
          </cell>
          <cell r="E184">
            <v>5841</v>
          </cell>
          <cell r="F184">
            <v>5755</v>
          </cell>
          <cell r="G184">
            <v>5676</v>
          </cell>
          <cell r="H184">
            <v>5558</v>
          </cell>
          <cell r="I184">
            <v>5456</v>
          </cell>
          <cell r="J184">
            <v>5406</v>
          </cell>
          <cell r="K184">
            <v>5387</v>
          </cell>
          <cell r="L184">
            <v>5387</v>
          </cell>
        </row>
        <row r="185">
          <cell r="B185" t="str">
            <v>South Hadley town</v>
          </cell>
          <cell r="C185">
            <v>0.002646184447165092</v>
          </cell>
          <cell r="D185">
            <v>17034</v>
          </cell>
          <cell r="E185">
            <v>17064</v>
          </cell>
          <cell r="F185">
            <v>17137</v>
          </cell>
          <cell r="G185">
            <v>17231</v>
          </cell>
          <cell r="H185">
            <v>17132</v>
          </cell>
          <cell r="I185">
            <v>17121</v>
          </cell>
          <cell r="J185">
            <v>17205</v>
          </cell>
          <cell r="K185">
            <v>17198</v>
          </cell>
          <cell r="L185">
            <v>17196</v>
          </cell>
        </row>
        <row r="186">
          <cell r="B186" t="str">
            <v>Ware town</v>
          </cell>
          <cell r="C186">
            <v>0.0015506758924270253</v>
          </cell>
          <cell r="D186">
            <v>9982</v>
          </cell>
          <cell r="E186">
            <v>10006</v>
          </cell>
          <cell r="F186">
            <v>9993</v>
          </cell>
          <cell r="G186">
            <v>9833</v>
          </cell>
          <cell r="H186">
            <v>9747</v>
          </cell>
          <cell r="I186">
            <v>9706</v>
          </cell>
          <cell r="J186">
            <v>9716</v>
          </cell>
          <cell r="K186">
            <v>9708</v>
          </cell>
          <cell r="L186">
            <v>9707</v>
          </cell>
        </row>
        <row r="187">
          <cell r="B187" t="str">
            <v>Westhampton town</v>
          </cell>
          <cell r="C187">
            <v>0.0002462253345518769</v>
          </cell>
          <cell r="D187">
            <v>1585</v>
          </cell>
          <cell r="E187">
            <v>1568</v>
          </cell>
          <cell r="F187">
            <v>1558</v>
          </cell>
          <cell r="G187">
            <v>1535</v>
          </cell>
          <cell r="H187">
            <v>1509</v>
          </cell>
          <cell r="I187">
            <v>1490</v>
          </cell>
          <cell r="J187">
            <v>1474</v>
          </cell>
          <cell r="K187">
            <v>1468</v>
          </cell>
          <cell r="L187">
            <v>1468</v>
          </cell>
        </row>
        <row r="188">
          <cell r="B188" t="str">
            <v>Williamsburg town</v>
          </cell>
          <cell r="C188">
            <v>0.0003788918555028566</v>
          </cell>
          <cell r="D188">
            <v>2439</v>
          </cell>
          <cell r="E188">
            <v>2434</v>
          </cell>
          <cell r="F188">
            <v>2435</v>
          </cell>
          <cell r="G188">
            <v>2439</v>
          </cell>
          <cell r="H188">
            <v>2428</v>
          </cell>
          <cell r="I188">
            <v>2409</v>
          </cell>
          <cell r="J188">
            <v>2426</v>
          </cell>
          <cell r="K188">
            <v>2427</v>
          </cell>
          <cell r="L188">
            <v>2427</v>
          </cell>
        </row>
        <row r="189">
          <cell r="B189" t="str">
            <v>Worthington town</v>
          </cell>
          <cell r="C189">
            <v>0.0001993104758549262</v>
          </cell>
          <cell r="D189">
            <v>1283</v>
          </cell>
          <cell r="E189">
            <v>1292</v>
          </cell>
          <cell r="F189">
            <v>1296</v>
          </cell>
          <cell r="G189">
            <v>1301</v>
          </cell>
          <cell r="H189">
            <v>1291</v>
          </cell>
          <cell r="I189">
            <v>1282</v>
          </cell>
          <cell r="J189">
            <v>1274</v>
          </cell>
          <cell r="K189">
            <v>1270</v>
          </cell>
          <cell r="L189">
            <v>1270</v>
          </cell>
        </row>
        <row r="190">
          <cell r="B190" t="str">
            <v>Middlesex County</v>
          </cell>
          <cell r="C190">
            <v>0.22789684882836353</v>
          </cell>
          <cell r="D190">
            <v>1467016</v>
          </cell>
          <cell r="E190">
            <v>1464985</v>
          </cell>
          <cell r="F190">
            <v>1467896</v>
          </cell>
          <cell r="G190">
            <v>1470081</v>
          </cell>
          <cell r="H190">
            <v>1472459</v>
          </cell>
          <cell r="I190">
            <v>1475919</v>
          </cell>
          <cell r="J190">
            <v>1469030</v>
          </cell>
          <cell r="K190">
            <v>1466394</v>
          </cell>
          <cell r="L190">
            <v>1465396</v>
          </cell>
        </row>
        <row r="191">
          <cell r="B191" t="str">
            <v>Acton town</v>
          </cell>
          <cell r="C191">
            <v>0.0031979777521040616</v>
          </cell>
          <cell r="D191">
            <v>20586</v>
          </cell>
          <cell r="E191">
            <v>20618</v>
          </cell>
          <cell r="F191">
            <v>20685</v>
          </cell>
          <cell r="G191">
            <v>20758</v>
          </cell>
          <cell r="H191">
            <v>20781</v>
          </cell>
          <cell r="I191">
            <v>20733</v>
          </cell>
          <cell r="J191">
            <v>20421</v>
          </cell>
          <cell r="K191">
            <v>20331</v>
          </cell>
          <cell r="L191">
            <v>20331</v>
          </cell>
        </row>
        <row r="192">
          <cell r="B192" t="str">
            <v>Arlington town</v>
          </cell>
          <cell r="C192">
            <v>0.006380886824427977</v>
          </cell>
          <cell r="D192">
            <v>41075</v>
          </cell>
          <cell r="E192">
            <v>41337</v>
          </cell>
          <cell r="F192">
            <v>41596</v>
          </cell>
          <cell r="G192">
            <v>41804</v>
          </cell>
          <cell r="H192">
            <v>42029</v>
          </cell>
          <cell r="I192">
            <v>42342</v>
          </cell>
          <cell r="J192">
            <v>42401</v>
          </cell>
          <cell r="K192">
            <v>42389</v>
          </cell>
          <cell r="L192">
            <v>42389</v>
          </cell>
        </row>
        <row r="193">
          <cell r="B193" t="str">
            <v>Ashby town</v>
          </cell>
          <cell r="C193">
            <v>0.00045718685147392663</v>
          </cell>
          <cell r="D193">
            <v>2943</v>
          </cell>
          <cell r="E193">
            <v>2938</v>
          </cell>
          <cell r="F193">
            <v>2930</v>
          </cell>
          <cell r="G193">
            <v>2917</v>
          </cell>
          <cell r="H193">
            <v>2899</v>
          </cell>
          <cell r="I193">
            <v>2887</v>
          </cell>
          <cell r="J193">
            <v>2855</v>
          </cell>
          <cell r="K193">
            <v>2845</v>
          </cell>
          <cell r="L193">
            <v>2845</v>
          </cell>
        </row>
        <row r="194">
          <cell r="B194" t="str">
            <v>Ashland town</v>
          </cell>
          <cell r="C194">
            <v>0.0024355336246714987</v>
          </cell>
          <cell r="D194">
            <v>15678</v>
          </cell>
          <cell r="E194">
            <v>15594</v>
          </cell>
          <cell r="F194">
            <v>15546</v>
          </cell>
          <cell r="G194">
            <v>15445</v>
          </cell>
          <cell r="H194">
            <v>15362</v>
          </cell>
          <cell r="I194">
            <v>15208</v>
          </cell>
          <cell r="J194">
            <v>14788</v>
          </cell>
          <cell r="K194">
            <v>14674</v>
          </cell>
          <cell r="L194">
            <v>14674</v>
          </cell>
        </row>
        <row r="195">
          <cell r="B195" t="str">
            <v>Ayer town</v>
          </cell>
          <cell r="C195">
            <v>0.0011363648720801132</v>
          </cell>
          <cell r="D195">
            <v>7315</v>
          </cell>
          <cell r="E195">
            <v>7247</v>
          </cell>
          <cell r="F195">
            <v>7220</v>
          </cell>
          <cell r="G195">
            <v>7248</v>
          </cell>
          <cell r="H195">
            <v>7290</v>
          </cell>
          <cell r="I195">
            <v>7328</v>
          </cell>
          <cell r="J195">
            <v>7299</v>
          </cell>
          <cell r="K195">
            <v>7287</v>
          </cell>
          <cell r="L195">
            <v>7287</v>
          </cell>
        </row>
        <row r="196">
          <cell r="B196" t="str">
            <v>Bedford town</v>
          </cell>
          <cell r="C196">
            <v>0.002001493508117591</v>
          </cell>
          <cell r="D196">
            <v>12884</v>
          </cell>
          <cell r="E196">
            <v>12480</v>
          </cell>
          <cell r="F196">
            <v>12525</v>
          </cell>
          <cell r="G196">
            <v>12550</v>
          </cell>
          <cell r="H196">
            <v>12551</v>
          </cell>
          <cell r="I196">
            <v>12658</v>
          </cell>
          <cell r="J196">
            <v>12612</v>
          </cell>
          <cell r="K196">
            <v>12595</v>
          </cell>
          <cell r="L196">
            <v>12595</v>
          </cell>
        </row>
        <row r="197">
          <cell r="B197" t="str">
            <v>Belmont town</v>
          </cell>
          <cell r="C197">
            <v>0.0036208328692335307</v>
          </cell>
          <cell r="D197">
            <v>23308</v>
          </cell>
          <cell r="E197">
            <v>23434</v>
          </cell>
          <cell r="F197">
            <v>23632</v>
          </cell>
          <cell r="G197">
            <v>23813</v>
          </cell>
          <cell r="H197">
            <v>23990</v>
          </cell>
          <cell r="I197">
            <v>24157</v>
          </cell>
          <cell r="J197">
            <v>24199</v>
          </cell>
          <cell r="K197">
            <v>24194</v>
          </cell>
          <cell r="L197">
            <v>24194</v>
          </cell>
        </row>
        <row r="198">
          <cell r="B198" t="str">
            <v>Billerica town</v>
          </cell>
          <cell r="C198">
            <v>0.006429976544124124</v>
          </cell>
          <cell r="D198">
            <v>41391</v>
          </cell>
          <cell r="E198">
            <v>40069</v>
          </cell>
          <cell r="F198">
            <v>39998</v>
          </cell>
          <cell r="G198">
            <v>39425</v>
          </cell>
          <cell r="H198">
            <v>39415</v>
          </cell>
          <cell r="I198">
            <v>39261</v>
          </cell>
          <cell r="J198">
            <v>39057</v>
          </cell>
          <cell r="K198">
            <v>38981</v>
          </cell>
          <cell r="L198">
            <v>38981</v>
          </cell>
        </row>
        <row r="199">
          <cell r="B199" t="str">
            <v>Boxborough town</v>
          </cell>
          <cell r="C199">
            <v>0.0007880764177802343</v>
          </cell>
          <cell r="D199">
            <v>5073</v>
          </cell>
          <cell r="E199">
            <v>5076</v>
          </cell>
          <cell r="F199">
            <v>5050</v>
          </cell>
          <cell r="G199">
            <v>5005</v>
          </cell>
          <cell r="H199">
            <v>4928</v>
          </cell>
          <cell r="I199">
            <v>4925</v>
          </cell>
          <cell r="J199">
            <v>4882</v>
          </cell>
          <cell r="K199">
            <v>4868</v>
          </cell>
          <cell r="L199">
            <v>4868</v>
          </cell>
        </row>
        <row r="200">
          <cell r="B200" t="str">
            <v>Burlington town</v>
          </cell>
          <cell r="C200">
            <v>0.0038673688982138643</v>
          </cell>
          <cell r="D200">
            <v>24895</v>
          </cell>
          <cell r="E200">
            <v>23362</v>
          </cell>
          <cell r="F200">
            <v>23251</v>
          </cell>
          <cell r="G200">
            <v>22770</v>
          </cell>
          <cell r="H200">
            <v>22846</v>
          </cell>
          <cell r="I200">
            <v>22954</v>
          </cell>
          <cell r="J200">
            <v>22903</v>
          </cell>
          <cell r="K200">
            <v>22876</v>
          </cell>
          <cell r="L200">
            <v>22876</v>
          </cell>
        </row>
        <row r="201">
          <cell r="B201" t="str">
            <v>Cambridge city</v>
          </cell>
          <cell r="C201">
            <v>0.015746770370253</v>
          </cell>
          <cell r="D201">
            <v>101365</v>
          </cell>
          <cell r="E201">
            <v>100318</v>
          </cell>
          <cell r="F201">
            <v>100974</v>
          </cell>
          <cell r="G201">
            <v>101633</v>
          </cell>
          <cell r="H201">
            <v>102180</v>
          </cell>
          <cell r="I201">
            <v>102405</v>
          </cell>
          <cell r="J201">
            <v>101544</v>
          </cell>
          <cell r="K201">
            <v>101303</v>
          </cell>
          <cell r="L201">
            <v>101355</v>
          </cell>
        </row>
        <row r="202">
          <cell r="B202" t="str">
            <v>Carlisle town</v>
          </cell>
          <cell r="C202">
            <v>0.000753744683435777</v>
          </cell>
          <cell r="D202">
            <v>4852</v>
          </cell>
          <cell r="E202">
            <v>4842</v>
          </cell>
          <cell r="F202">
            <v>4836</v>
          </cell>
          <cell r="G202">
            <v>4852</v>
          </cell>
          <cell r="H202">
            <v>4838</v>
          </cell>
          <cell r="I202">
            <v>4800</v>
          </cell>
          <cell r="J202">
            <v>4736</v>
          </cell>
          <cell r="K202">
            <v>4717</v>
          </cell>
          <cell r="L202">
            <v>4717</v>
          </cell>
        </row>
        <row r="203">
          <cell r="B203" t="str">
            <v>Chelmsford town</v>
          </cell>
          <cell r="C203">
            <v>0.005236288549993763</v>
          </cell>
          <cell r="D203">
            <v>33707</v>
          </cell>
          <cell r="E203">
            <v>33852</v>
          </cell>
          <cell r="F203">
            <v>33810</v>
          </cell>
          <cell r="G203">
            <v>33844</v>
          </cell>
          <cell r="H203">
            <v>33640</v>
          </cell>
          <cell r="I203">
            <v>33732</v>
          </cell>
          <cell r="J203">
            <v>33654</v>
          </cell>
          <cell r="K203">
            <v>33613</v>
          </cell>
          <cell r="L203">
            <v>33858</v>
          </cell>
        </row>
        <row r="204">
          <cell r="B204" t="str">
            <v>Concord town</v>
          </cell>
          <cell r="C204">
            <v>0.002608124379679155</v>
          </cell>
          <cell r="D204">
            <v>16789</v>
          </cell>
          <cell r="E204">
            <v>16875</v>
          </cell>
          <cell r="F204">
            <v>16938</v>
          </cell>
          <cell r="G204">
            <v>16911</v>
          </cell>
          <cell r="H204">
            <v>16947</v>
          </cell>
          <cell r="I204">
            <v>17004</v>
          </cell>
          <cell r="J204">
            <v>17012</v>
          </cell>
          <cell r="K204">
            <v>16993</v>
          </cell>
          <cell r="L204">
            <v>16993</v>
          </cell>
        </row>
        <row r="205">
          <cell r="B205" t="str">
            <v>Dracut town</v>
          </cell>
          <cell r="C205">
            <v>0.004564877890098992</v>
          </cell>
          <cell r="D205">
            <v>29385</v>
          </cell>
          <cell r="E205">
            <v>28971</v>
          </cell>
          <cell r="F205">
            <v>28716</v>
          </cell>
          <cell r="G205">
            <v>28742</v>
          </cell>
          <cell r="H205">
            <v>28756</v>
          </cell>
          <cell r="I205">
            <v>28818</v>
          </cell>
          <cell r="J205">
            <v>28628</v>
          </cell>
          <cell r="K205">
            <v>28562</v>
          </cell>
          <cell r="L205">
            <v>28562</v>
          </cell>
        </row>
        <row r="206">
          <cell r="B206" t="str">
            <v>Dunstable town</v>
          </cell>
          <cell r="C206">
            <v>0.0005005287242436261</v>
          </cell>
          <cell r="D206">
            <v>3222</v>
          </cell>
          <cell r="E206">
            <v>3163</v>
          </cell>
          <cell r="F206">
            <v>3105</v>
          </cell>
          <cell r="G206">
            <v>3051</v>
          </cell>
          <cell r="H206">
            <v>2990</v>
          </cell>
          <cell r="I206">
            <v>2936</v>
          </cell>
          <cell r="J206">
            <v>2852</v>
          </cell>
          <cell r="K206">
            <v>2829</v>
          </cell>
          <cell r="L206">
            <v>2829</v>
          </cell>
        </row>
        <row r="207">
          <cell r="B207" t="str">
            <v>Everett city</v>
          </cell>
          <cell r="C207">
            <v>0.005749089704161426</v>
          </cell>
          <cell r="D207">
            <v>37008</v>
          </cell>
          <cell r="E207">
            <v>36937</v>
          </cell>
          <cell r="F207">
            <v>37240</v>
          </cell>
          <cell r="G207">
            <v>37510</v>
          </cell>
          <cell r="H207">
            <v>37713</v>
          </cell>
          <cell r="I207">
            <v>37997</v>
          </cell>
          <cell r="J207">
            <v>38048</v>
          </cell>
          <cell r="K207">
            <v>38037</v>
          </cell>
          <cell r="L207">
            <v>38037</v>
          </cell>
        </row>
        <row r="208">
          <cell r="B208" t="str">
            <v>Framingham town</v>
          </cell>
          <cell r="C208">
            <v>0.010060596287854039</v>
          </cell>
          <cell r="D208">
            <v>64762</v>
          </cell>
          <cell r="E208">
            <v>65235</v>
          </cell>
          <cell r="F208">
            <v>65677</v>
          </cell>
          <cell r="G208">
            <v>66088</v>
          </cell>
          <cell r="H208">
            <v>66440</v>
          </cell>
          <cell r="I208">
            <v>66896</v>
          </cell>
          <cell r="J208">
            <v>66957</v>
          </cell>
          <cell r="K208">
            <v>66910</v>
          </cell>
          <cell r="L208">
            <v>66910</v>
          </cell>
        </row>
        <row r="209">
          <cell r="B209" t="str">
            <v>Groton town</v>
          </cell>
          <cell r="C209">
            <v>0.0016443502626066983</v>
          </cell>
          <cell r="D209">
            <v>10585</v>
          </cell>
          <cell r="E209">
            <v>10465</v>
          </cell>
          <cell r="F209">
            <v>10381</v>
          </cell>
          <cell r="G209">
            <v>10205</v>
          </cell>
          <cell r="H209">
            <v>10002</v>
          </cell>
          <cell r="I209">
            <v>9841</v>
          </cell>
          <cell r="J209">
            <v>9610</v>
          </cell>
          <cell r="K209">
            <v>9547</v>
          </cell>
          <cell r="L209">
            <v>9547</v>
          </cell>
        </row>
        <row r="210">
          <cell r="B210" t="str">
            <v>Holliston town</v>
          </cell>
          <cell r="C210">
            <v>0.0021587048889166443</v>
          </cell>
          <cell r="D210">
            <v>13896</v>
          </cell>
          <cell r="E210">
            <v>13885</v>
          </cell>
          <cell r="F210">
            <v>13936</v>
          </cell>
          <cell r="G210">
            <v>13945</v>
          </cell>
          <cell r="H210">
            <v>13952</v>
          </cell>
          <cell r="I210">
            <v>13973</v>
          </cell>
          <cell r="J210">
            <v>13841</v>
          </cell>
          <cell r="K210">
            <v>13801</v>
          </cell>
          <cell r="L210">
            <v>13801</v>
          </cell>
        </row>
        <row r="211">
          <cell r="B211" t="str">
            <v>Hopkinton town</v>
          </cell>
          <cell r="C211">
            <v>0.0022015807200436587</v>
          </cell>
          <cell r="D211">
            <v>14172</v>
          </cell>
          <cell r="E211">
            <v>14150</v>
          </cell>
          <cell r="F211">
            <v>14048</v>
          </cell>
          <cell r="G211">
            <v>14009</v>
          </cell>
          <cell r="H211">
            <v>13911</v>
          </cell>
          <cell r="I211">
            <v>13803</v>
          </cell>
          <cell r="J211">
            <v>13444</v>
          </cell>
          <cell r="K211">
            <v>13346</v>
          </cell>
          <cell r="L211">
            <v>13346</v>
          </cell>
        </row>
        <row r="212">
          <cell r="B212" t="str">
            <v>Hudson town</v>
          </cell>
          <cell r="C212">
            <v>0.0030210372750980124</v>
          </cell>
          <cell r="D212">
            <v>19447</v>
          </cell>
          <cell r="E212">
            <v>18994</v>
          </cell>
          <cell r="F212">
            <v>18748</v>
          </cell>
          <cell r="G212">
            <v>18305</v>
          </cell>
          <cell r="H212">
            <v>18288</v>
          </cell>
          <cell r="I212">
            <v>18279</v>
          </cell>
          <cell r="J212">
            <v>18154</v>
          </cell>
          <cell r="K212">
            <v>18112</v>
          </cell>
          <cell r="L212">
            <v>18113</v>
          </cell>
        </row>
        <row r="213">
          <cell r="B213" t="str">
            <v>Lexington town</v>
          </cell>
          <cell r="C213">
            <v>0.004696301633336145</v>
          </cell>
          <cell r="D213">
            <v>30231</v>
          </cell>
          <cell r="E213">
            <v>30347</v>
          </cell>
          <cell r="F213">
            <v>30455</v>
          </cell>
          <cell r="G213">
            <v>30538</v>
          </cell>
          <cell r="H213">
            <v>30565</v>
          </cell>
          <cell r="I213">
            <v>30574</v>
          </cell>
          <cell r="J213">
            <v>30413</v>
          </cell>
          <cell r="K213">
            <v>30355</v>
          </cell>
          <cell r="L213">
            <v>30355</v>
          </cell>
        </row>
        <row r="214">
          <cell r="B214" t="str">
            <v>Lincoln town</v>
          </cell>
          <cell r="C214">
            <v>0.0012346996586866355</v>
          </cell>
          <cell r="D214">
            <v>7948</v>
          </cell>
          <cell r="E214">
            <v>7952</v>
          </cell>
          <cell r="F214">
            <v>8010</v>
          </cell>
          <cell r="G214">
            <v>8045</v>
          </cell>
          <cell r="H214">
            <v>8089</v>
          </cell>
          <cell r="I214">
            <v>8108</v>
          </cell>
          <cell r="J214">
            <v>8070</v>
          </cell>
          <cell r="K214">
            <v>8056</v>
          </cell>
          <cell r="L214">
            <v>8056</v>
          </cell>
        </row>
        <row r="215">
          <cell r="B215" t="str">
            <v>Littleton town</v>
          </cell>
          <cell r="C215">
            <v>0.0013434427086464551</v>
          </cell>
          <cell r="D215">
            <v>8648</v>
          </cell>
          <cell r="E215">
            <v>8612</v>
          </cell>
          <cell r="F215">
            <v>8588</v>
          </cell>
          <cell r="G215">
            <v>8572</v>
          </cell>
          <cell r="H215">
            <v>8492</v>
          </cell>
          <cell r="I215">
            <v>8413</v>
          </cell>
          <cell r="J215">
            <v>8234</v>
          </cell>
          <cell r="K215">
            <v>8184</v>
          </cell>
          <cell r="L215">
            <v>8184</v>
          </cell>
        </row>
        <row r="216">
          <cell r="B216" t="str">
            <v>Lowell city</v>
          </cell>
          <cell r="C216">
            <v>0.016036337577574573</v>
          </cell>
          <cell r="D216">
            <v>103229</v>
          </cell>
          <cell r="E216">
            <v>103383</v>
          </cell>
          <cell r="F216">
            <v>103777</v>
          </cell>
          <cell r="G216">
            <v>104213</v>
          </cell>
          <cell r="H216">
            <v>104710</v>
          </cell>
          <cell r="I216">
            <v>105258</v>
          </cell>
          <cell r="J216">
            <v>105261</v>
          </cell>
          <cell r="K216">
            <v>105167</v>
          </cell>
          <cell r="L216">
            <v>105167</v>
          </cell>
        </row>
        <row r="217">
          <cell r="B217" t="str">
            <v>Malden city</v>
          </cell>
          <cell r="C217">
            <v>0.008636528375023088</v>
          </cell>
          <cell r="D217">
            <v>55595</v>
          </cell>
          <cell r="E217">
            <v>56022</v>
          </cell>
          <cell r="F217">
            <v>55407</v>
          </cell>
          <cell r="G217">
            <v>55726</v>
          </cell>
          <cell r="H217">
            <v>56044</v>
          </cell>
          <cell r="I217">
            <v>56371</v>
          </cell>
          <cell r="J217">
            <v>56374</v>
          </cell>
          <cell r="K217">
            <v>56340</v>
          </cell>
          <cell r="L217">
            <v>56340</v>
          </cell>
        </row>
        <row r="218">
          <cell r="B218" t="str">
            <v>Marlborough city</v>
          </cell>
          <cell r="C218">
            <v>0.005912825667958068</v>
          </cell>
          <cell r="D218">
            <v>38062</v>
          </cell>
          <cell r="E218">
            <v>37546</v>
          </cell>
          <cell r="F218">
            <v>37746</v>
          </cell>
          <cell r="G218">
            <v>37881</v>
          </cell>
          <cell r="H218">
            <v>38038</v>
          </cell>
          <cell r="I218">
            <v>37939</v>
          </cell>
          <cell r="J218">
            <v>36609</v>
          </cell>
          <cell r="K218">
            <v>36256</v>
          </cell>
          <cell r="L218">
            <v>36255</v>
          </cell>
        </row>
        <row r="219">
          <cell r="B219" t="str">
            <v>Maynard town</v>
          </cell>
          <cell r="C219">
            <v>0.0015814346408442312</v>
          </cell>
          <cell r="D219">
            <v>10180</v>
          </cell>
          <cell r="E219">
            <v>10258</v>
          </cell>
          <cell r="F219">
            <v>10335</v>
          </cell>
          <cell r="G219">
            <v>10357</v>
          </cell>
          <cell r="H219">
            <v>10424</v>
          </cell>
          <cell r="I219">
            <v>10449</v>
          </cell>
          <cell r="J219">
            <v>10441</v>
          </cell>
          <cell r="K219">
            <v>10433</v>
          </cell>
          <cell r="L219">
            <v>10433</v>
          </cell>
        </row>
        <row r="220">
          <cell r="B220" t="str">
            <v>Medford city</v>
          </cell>
          <cell r="C220">
            <v>0.008649888235446724</v>
          </cell>
          <cell r="D220">
            <v>55681</v>
          </cell>
          <cell r="E220">
            <v>55798</v>
          </cell>
          <cell r="F220">
            <v>55560</v>
          </cell>
          <cell r="G220">
            <v>55512</v>
          </cell>
          <cell r="H220">
            <v>55462</v>
          </cell>
          <cell r="I220">
            <v>55689</v>
          </cell>
          <cell r="J220">
            <v>55649</v>
          </cell>
          <cell r="K220">
            <v>55638</v>
          </cell>
          <cell r="L220">
            <v>55765</v>
          </cell>
        </row>
        <row r="221">
          <cell r="B221" t="str">
            <v>Melrose city</v>
          </cell>
          <cell r="C221">
            <v>0.004142488814612207</v>
          </cell>
          <cell r="D221">
            <v>26666</v>
          </cell>
          <cell r="E221">
            <v>26436</v>
          </cell>
          <cell r="F221">
            <v>26565</v>
          </cell>
          <cell r="G221">
            <v>26743</v>
          </cell>
          <cell r="H221">
            <v>26909</v>
          </cell>
          <cell r="I221">
            <v>27104</v>
          </cell>
          <cell r="J221">
            <v>27142</v>
          </cell>
          <cell r="K221">
            <v>27134</v>
          </cell>
          <cell r="L221">
            <v>27134</v>
          </cell>
        </row>
        <row r="222">
          <cell r="B222" t="str">
            <v>Natick town</v>
          </cell>
          <cell r="C222">
            <v>0.004953401272884004</v>
          </cell>
          <cell r="D222">
            <v>31886</v>
          </cell>
          <cell r="E222">
            <v>32029</v>
          </cell>
          <cell r="F222">
            <v>32152</v>
          </cell>
          <cell r="G222">
            <v>32237</v>
          </cell>
          <cell r="H222">
            <v>32289</v>
          </cell>
          <cell r="I222">
            <v>32356</v>
          </cell>
          <cell r="J222">
            <v>32224</v>
          </cell>
          <cell r="K222">
            <v>32170</v>
          </cell>
          <cell r="L222">
            <v>32170</v>
          </cell>
        </row>
        <row r="223">
          <cell r="B223" t="str">
            <v>Newton city</v>
          </cell>
          <cell r="C223">
            <v>0.012865700935174695</v>
          </cell>
          <cell r="D223">
            <v>82819</v>
          </cell>
          <cell r="E223">
            <v>83371</v>
          </cell>
          <cell r="F223">
            <v>83897</v>
          </cell>
          <cell r="G223">
            <v>84192</v>
          </cell>
          <cell r="H223">
            <v>83643</v>
          </cell>
          <cell r="I223">
            <v>83922</v>
          </cell>
          <cell r="J223">
            <v>83909</v>
          </cell>
          <cell r="K223">
            <v>83829</v>
          </cell>
          <cell r="L223">
            <v>83829</v>
          </cell>
        </row>
        <row r="224">
          <cell r="B224" t="str">
            <v>North Reading town</v>
          </cell>
          <cell r="C224">
            <v>0.0021670936384849734</v>
          </cell>
          <cell r="D224">
            <v>13950</v>
          </cell>
          <cell r="E224">
            <v>13987</v>
          </cell>
          <cell r="F224">
            <v>13996</v>
          </cell>
          <cell r="G224">
            <v>13983</v>
          </cell>
          <cell r="H224">
            <v>13956</v>
          </cell>
          <cell r="I224">
            <v>13959</v>
          </cell>
          <cell r="J224">
            <v>13868</v>
          </cell>
          <cell r="K224">
            <v>13837</v>
          </cell>
          <cell r="L224">
            <v>13837</v>
          </cell>
        </row>
        <row r="225">
          <cell r="B225" t="str">
            <v>Pepperell town</v>
          </cell>
          <cell r="C225">
            <v>0.0017728224087735136</v>
          </cell>
          <cell r="D225">
            <v>11412</v>
          </cell>
          <cell r="E225">
            <v>11439</v>
          </cell>
          <cell r="F225">
            <v>11448</v>
          </cell>
          <cell r="G225">
            <v>11405</v>
          </cell>
          <cell r="H225">
            <v>11386</v>
          </cell>
          <cell r="I225">
            <v>11358</v>
          </cell>
          <cell r="J225">
            <v>11191</v>
          </cell>
          <cell r="K225">
            <v>11142</v>
          </cell>
          <cell r="L225">
            <v>11142</v>
          </cell>
        </row>
        <row r="226">
          <cell r="B226" t="str">
            <v>Reading town</v>
          </cell>
          <cell r="C226">
            <v>0.0035863457876748454</v>
          </cell>
          <cell r="D226">
            <v>23086</v>
          </cell>
          <cell r="E226">
            <v>23227</v>
          </cell>
          <cell r="F226">
            <v>23390</v>
          </cell>
          <cell r="G226">
            <v>23527</v>
          </cell>
          <cell r="H226">
            <v>23641</v>
          </cell>
          <cell r="I226">
            <v>23745</v>
          </cell>
          <cell r="J226">
            <v>23728</v>
          </cell>
          <cell r="K226">
            <v>23709</v>
          </cell>
          <cell r="L226">
            <v>23708</v>
          </cell>
        </row>
        <row r="227">
          <cell r="B227" t="str">
            <v>Sherborn town</v>
          </cell>
          <cell r="C227">
            <v>0.0006543224663296565</v>
          </cell>
          <cell r="D227">
            <v>4212</v>
          </cell>
          <cell r="E227">
            <v>4234</v>
          </cell>
          <cell r="F227">
            <v>4235</v>
          </cell>
          <cell r="G227">
            <v>4254</v>
          </cell>
          <cell r="H227">
            <v>4211</v>
          </cell>
          <cell r="I227">
            <v>4218</v>
          </cell>
          <cell r="J227">
            <v>4206</v>
          </cell>
          <cell r="K227">
            <v>4200</v>
          </cell>
          <cell r="L227">
            <v>4200</v>
          </cell>
        </row>
        <row r="228">
          <cell r="B228" t="str">
            <v>Shirley town</v>
          </cell>
          <cell r="C228">
            <v>0.0011901150082031097</v>
          </cell>
          <cell r="D228">
            <v>7661</v>
          </cell>
          <cell r="E228">
            <v>7627</v>
          </cell>
          <cell r="F228">
            <v>7590</v>
          </cell>
          <cell r="G228">
            <v>7577</v>
          </cell>
          <cell r="H228">
            <v>7544</v>
          </cell>
          <cell r="I228">
            <v>7736</v>
          </cell>
          <cell r="J228">
            <v>7630</v>
          </cell>
          <cell r="K228">
            <v>7616</v>
          </cell>
          <cell r="L228">
            <v>6373</v>
          </cell>
        </row>
        <row r="229">
          <cell r="B229" t="str">
            <v>Somerville city</v>
          </cell>
          <cell r="C229">
            <v>0.011581756209577684</v>
          </cell>
          <cell r="D229">
            <v>74554</v>
          </cell>
          <cell r="E229">
            <v>75212</v>
          </cell>
          <cell r="F229">
            <v>75888</v>
          </cell>
          <cell r="G229">
            <v>76448</v>
          </cell>
          <cell r="H229">
            <v>77009</v>
          </cell>
          <cell r="I229">
            <v>77503</v>
          </cell>
          <cell r="J229">
            <v>77669</v>
          </cell>
          <cell r="K229">
            <v>77657</v>
          </cell>
          <cell r="L229">
            <v>77478</v>
          </cell>
        </row>
        <row r="230">
          <cell r="B230" t="str">
            <v>Stoneham town</v>
          </cell>
          <cell r="C230">
            <v>0.003335460036696119</v>
          </cell>
          <cell r="D230">
            <v>21471</v>
          </cell>
          <cell r="E230">
            <v>21640</v>
          </cell>
          <cell r="F230">
            <v>21807</v>
          </cell>
          <cell r="G230">
            <v>21964</v>
          </cell>
          <cell r="H230">
            <v>22104</v>
          </cell>
          <cell r="I230">
            <v>22240</v>
          </cell>
          <cell r="J230">
            <v>22234</v>
          </cell>
          <cell r="K230">
            <v>22219</v>
          </cell>
          <cell r="L230">
            <v>22219</v>
          </cell>
        </row>
        <row r="231">
          <cell r="B231" t="str">
            <v>Stow town</v>
          </cell>
          <cell r="C231">
            <v>0.0009659489780716533</v>
          </cell>
          <cell r="D231">
            <v>6218</v>
          </cell>
          <cell r="E231">
            <v>6196</v>
          </cell>
          <cell r="F231">
            <v>6126</v>
          </cell>
          <cell r="G231">
            <v>6129</v>
          </cell>
          <cell r="H231">
            <v>6071</v>
          </cell>
          <cell r="I231">
            <v>6037</v>
          </cell>
          <cell r="J231">
            <v>5932</v>
          </cell>
          <cell r="K231">
            <v>5902</v>
          </cell>
          <cell r="L231">
            <v>5902</v>
          </cell>
        </row>
        <row r="232">
          <cell r="B232" t="str">
            <v>Sudbury town</v>
          </cell>
          <cell r="C232">
            <v>0.002645097016665494</v>
          </cell>
          <cell r="D232">
            <v>17027</v>
          </cell>
          <cell r="E232">
            <v>17112</v>
          </cell>
          <cell r="F232">
            <v>17184</v>
          </cell>
          <cell r="G232">
            <v>17202</v>
          </cell>
          <cell r="H232">
            <v>17212</v>
          </cell>
          <cell r="I232">
            <v>17137</v>
          </cell>
          <cell r="J232">
            <v>16909</v>
          </cell>
          <cell r="K232">
            <v>16841</v>
          </cell>
          <cell r="L232">
            <v>16841</v>
          </cell>
        </row>
        <row r="233">
          <cell r="B233" t="str">
            <v>Tewksbury town</v>
          </cell>
          <cell r="C233">
            <v>0.004570004348168526</v>
          </cell>
          <cell r="D233">
            <v>29418</v>
          </cell>
          <cell r="E233">
            <v>29120</v>
          </cell>
          <cell r="F233">
            <v>29164</v>
          </cell>
          <cell r="G233">
            <v>29200</v>
          </cell>
          <cell r="H233">
            <v>29266</v>
          </cell>
          <cell r="I233">
            <v>29181</v>
          </cell>
          <cell r="J233">
            <v>28931</v>
          </cell>
          <cell r="K233">
            <v>28851</v>
          </cell>
          <cell r="L233">
            <v>28851</v>
          </cell>
        </row>
        <row r="234">
          <cell r="B234" t="str">
            <v>Townsend town</v>
          </cell>
          <cell r="C234">
            <v>0.0014489234671074798</v>
          </cell>
          <cell r="D234">
            <v>9327</v>
          </cell>
          <cell r="E234">
            <v>9310</v>
          </cell>
          <cell r="F234">
            <v>9337</v>
          </cell>
          <cell r="G234">
            <v>9353</v>
          </cell>
          <cell r="H234">
            <v>9300</v>
          </cell>
          <cell r="I234">
            <v>9261</v>
          </cell>
          <cell r="J234">
            <v>9215</v>
          </cell>
          <cell r="K234">
            <v>9198</v>
          </cell>
          <cell r="L234">
            <v>9198</v>
          </cell>
        </row>
        <row r="235">
          <cell r="B235" t="str">
            <v>Tyngsborough town</v>
          </cell>
          <cell r="C235">
            <v>0.0017930175466231942</v>
          </cell>
          <cell r="D235">
            <v>11542</v>
          </cell>
          <cell r="E235">
            <v>11369</v>
          </cell>
          <cell r="F235">
            <v>11401</v>
          </cell>
          <cell r="G235">
            <v>11302</v>
          </cell>
          <cell r="H235">
            <v>11309</v>
          </cell>
          <cell r="I235">
            <v>11280</v>
          </cell>
          <cell r="J235">
            <v>11126</v>
          </cell>
          <cell r="K235">
            <v>11081</v>
          </cell>
          <cell r="L235">
            <v>11081</v>
          </cell>
        </row>
        <row r="236">
          <cell r="B236" t="str">
            <v>Wakefield town</v>
          </cell>
          <cell r="C236">
            <v>0.003819677303445772</v>
          </cell>
          <cell r="D236">
            <v>24588</v>
          </cell>
          <cell r="E236">
            <v>24642</v>
          </cell>
          <cell r="F236">
            <v>24591</v>
          </cell>
          <cell r="G236">
            <v>24728</v>
          </cell>
          <cell r="H236">
            <v>24756</v>
          </cell>
          <cell r="I236">
            <v>24865</v>
          </cell>
          <cell r="J236">
            <v>24829</v>
          </cell>
          <cell r="K236">
            <v>24804</v>
          </cell>
          <cell r="L236">
            <v>24804</v>
          </cell>
        </row>
        <row r="237">
          <cell r="B237" t="str">
            <v>Waltham city</v>
          </cell>
          <cell r="C237">
            <v>0.009220167858878862</v>
          </cell>
          <cell r="D237">
            <v>59352</v>
          </cell>
          <cell r="E237">
            <v>59703</v>
          </cell>
          <cell r="F237">
            <v>59297</v>
          </cell>
          <cell r="G237">
            <v>58781</v>
          </cell>
          <cell r="H237">
            <v>58951</v>
          </cell>
          <cell r="I237">
            <v>59255</v>
          </cell>
          <cell r="J237">
            <v>59268</v>
          </cell>
          <cell r="K237">
            <v>59226</v>
          </cell>
          <cell r="L237">
            <v>59226</v>
          </cell>
        </row>
        <row r="238">
          <cell r="B238" t="str">
            <v>Watertown city</v>
          </cell>
          <cell r="C238">
            <v>0.004996743145653703</v>
          </cell>
          <cell r="D238">
            <v>32165</v>
          </cell>
          <cell r="E238">
            <v>32388</v>
          </cell>
          <cell r="F238">
            <v>32641</v>
          </cell>
          <cell r="G238">
            <v>32851</v>
          </cell>
          <cell r="H238">
            <v>32782</v>
          </cell>
          <cell r="I238">
            <v>32985</v>
          </cell>
          <cell r="J238">
            <v>32998</v>
          </cell>
          <cell r="K238">
            <v>32986</v>
          </cell>
          <cell r="L238">
            <v>32986</v>
          </cell>
        </row>
        <row r="239">
          <cell r="B239" t="str">
            <v>Wayland town</v>
          </cell>
          <cell r="C239">
            <v>0.002014853368541226</v>
          </cell>
          <cell r="D239">
            <v>12970</v>
          </cell>
          <cell r="E239">
            <v>13037</v>
          </cell>
          <cell r="F239">
            <v>13079</v>
          </cell>
          <cell r="G239">
            <v>13154</v>
          </cell>
          <cell r="H239">
            <v>13201</v>
          </cell>
          <cell r="I239">
            <v>13226</v>
          </cell>
          <cell r="J239">
            <v>13132</v>
          </cell>
          <cell r="K239">
            <v>13100</v>
          </cell>
          <cell r="L239">
            <v>13100</v>
          </cell>
        </row>
        <row r="240">
          <cell r="B240" t="str">
            <v>Westford town</v>
          </cell>
          <cell r="C240">
            <v>0.003341052536408338</v>
          </cell>
          <cell r="D240">
            <v>21507</v>
          </cell>
          <cell r="E240">
            <v>21520</v>
          </cell>
          <cell r="F240">
            <v>21501</v>
          </cell>
          <cell r="G240">
            <v>21310</v>
          </cell>
          <cell r="H240">
            <v>21212</v>
          </cell>
          <cell r="I240">
            <v>21089</v>
          </cell>
          <cell r="J240">
            <v>20831</v>
          </cell>
          <cell r="K240">
            <v>20754</v>
          </cell>
          <cell r="L240">
            <v>20754</v>
          </cell>
        </row>
        <row r="241">
          <cell r="B241" t="str">
            <v>Weston town</v>
          </cell>
          <cell r="C241">
            <v>0.0018091736569029388</v>
          </cell>
          <cell r="D241">
            <v>11646</v>
          </cell>
          <cell r="E241">
            <v>11610</v>
          </cell>
          <cell r="F241">
            <v>11608</v>
          </cell>
          <cell r="G241">
            <v>11620</v>
          </cell>
          <cell r="H241">
            <v>11624</v>
          </cell>
          <cell r="I241">
            <v>11584</v>
          </cell>
          <cell r="J241">
            <v>11497</v>
          </cell>
          <cell r="K241">
            <v>11469</v>
          </cell>
          <cell r="L241">
            <v>11469</v>
          </cell>
        </row>
        <row r="242">
          <cell r="B242" t="str">
            <v>Wilmington town</v>
          </cell>
          <cell r="C242">
            <v>0.003343848786264448</v>
          </cell>
          <cell r="D242">
            <v>21525</v>
          </cell>
          <cell r="E242">
            <v>21530</v>
          </cell>
          <cell r="F242">
            <v>21594</v>
          </cell>
          <cell r="G242">
            <v>21578</v>
          </cell>
          <cell r="H242">
            <v>21578</v>
          </cell>
          <cell r="I242">
            <v>21554</v>
          </cell>
          <cell r="J242">
            <v>21412</v>
          </cell>
          <cell r="K242">
            <v>21363</v>
          </cell>
          <cell r="L242">
            <v>21363</v>
          </cell>
        </row>
        <row r="243">
          <cell r="B243" t="str">
            <v>Winchester town</v>
          </cell>
          <cell r="C243">
            <v>0.003276583442503588</v>
          </cell>
          <cell r="D243">
            <v>21092</v>
          </cell>
          <cell r="E243">
            <v>21238</v>
          </cell>
          <cell r="F243">
            <v>21192</v>
          </cell>
          <cell r="G243">
            <v>21138</v>
          </cell>
          <cell r="H243">
            <v>21042</v>
          </cell>
          <cell r="I243">
            <v>21017</v>
          </cell>
          <cell r="J243">
            <v>20862</v>
          </cell>
          <cell r="K243">
            <v>20810</v>
          </cell>
          <cell r="L243">
            <v>20810</v>
          </cell>
        </row>
        <row r="244">
          <cell r="B244" t="str">
            <v>Woburn city</v>
          </cell>
          <cell r="C244">
            <v>0.0057494003985898825</v>
          </cell>
          <cell r="D244">
            <v>37010</v>
          </cell>
          <cell r="E244">
            <v>37248</v>
          </cell>
          <cell r="F244">
            <v>37493</v>
          </cell>
          <cell r="G244">
            <v>37731</v>
          </cell>
          <cell r="H244">
            <v>37891</v>
          </cell>
          <cell r="I244">
            <v>37569</v>
          </cell>
          <cell r="J244">
            <v>37339</v>
          </cell>
          <cell r="K244">
            <v>37257</v>
          </cell>
          <cell r="L244">
            <v>37258</v>
          </cell>
        </row>
        <row r="245">
          <cell r="B245" t="str">
            <v>Nantucket County</v>
          </cell>
          <cell r="C245">
            <v>0.0015907554736979302</v>
          </cell>
          <cell r="D245">
            <v>10240</v>
          </cell>
          <cell r="E245">
            <v>10139</v>
          </cell>
          <cell r="F245">
            <v>10128</v>
          </cell>
          <cell r="G245">
            <v>9998</v>
          </cell>
          <cell r="H245">
            <v>9881</v>
          </cell>
          <cell r="I245">
            <v>9644</v>
          </cell>
          <cell r="J245">
            <v>9568</v>
          </cell>
          <cell r="K245">
            <v>9520</v>
          </cell>
          <cell r="L245">
            <v>9520</v>
          </cell>
        </row>
        <row r="246">
          <cell r="B246" t="str">
            <v>Nantucket town</v>
          </cell>
          <cell r="C246">
            <v>0.0015907554736979302</v>
          </cell>
          <cell r="D246">
            <v>10240</v>
          </cell>
          <cell r="E246">
            <v>10139</v>
          </cell>
          <cell r="F246">
            <v>10128</v>
          </cell>
          <cell r="G246">
            <v>9998</v>
          </cell>
          <cell r="H246">
            <v>9881</v>
          </cell>
          <cell r="I246">
            <v>9644</v>
          </cell>
          <cell r="J246">
            <v>9568</v>
          </cell>
          <cell r="K246">
            <v>9520</v>
          </cell>
          <cell r="L246">
            <v>9520</v>
          </cell>
        </row>
        <row r="247">
          <cell r="B247" t="str">
            <v>Norfolk County</v>
          </cell>
          <cell r="C247">
            <v>0.10171405455763094</v>
          </cell>
          <cell r="D247">
            <v>654753</v>
          </cell>
          <cell r="E247">
            <v>652530</v>
          </cell>
          <cell r="F247">
            <v>653390</v>
          </cell>
          <cell r="G247">
            <v>653438</v>
          </cell>
          <cell r="H247">
            <v>654536</v>
          </cell>
          <cell r="I247">
            <v>653806</v>
          </cell>
          <cell r="J247">
            <v>651333</v>
          </cell>
          <cell r="K247">
            <v>650308</v>
          </cell>
          <cell r="L247">
            <v>650308</v>
          </cell>
        </row>
        <row r="248">
          <cell r="B248" t="str">
            <v>Avon town</v>
          </cell>
          <cell r="C248">
            <v>0.0006723427431801408</v>
          </cell>
          <cell r="D248">
            <v>4328</v>
          </cell>
          <cell r="E248">
            <v>4333</v>
          </cell>
          <cell r="F248">
            <v>4379</v>
          </cell>
          <cell r="G248">
            <v>4407</v>
          </cell>
          <cell r="H248">
            <v>4432</v>
          </cell>
          <cell r="I248">
            <v>4450</v>
          </cell>
          <cell r="J248">
            <v>4446</v>
          </cell>
          <cell r="K248">
            <v>4443</v>
          </cell>
          <cell r="L248">
            <v>4443</v>
          </cell>
        </row>
        <row r="249">
          <cell r="B249" t="str">
            <v>Bellingham town</v>
          </cell>
          <cell r="C249">
            <v>0.002469399317373271</v>
          </cell>
          <cell r="D249">
            <v>15896</v>
          </cell>
          <cell r="E249">
            <v>15758</v>
          </cell>
          <cell r="F249">
            <v>15739</v>
          </cell>
          <cell r="G249">
            <v>15659</v>
          </cell>
          <cell r="H249">
            <v>15542</v>
          </cell>
          <cell r="I249">
            <v>15484</v>
          </cell>
          <cell r="J249">
            <v>15354</v>
          </cell>
          <cell r="K249">
            <v>15314</v>
          </cell>
          <cell r="L249">
            <v>15314</v>
          </cell>
        </row>
        <row r="250">
          <cell r="B250" t="str">
            <v>Braintree town</v>
          </cell>
          <cell r="C250">
            <v>0.005310544518394897</v>
          </cell>
          <cell r="D250">
            <v>34185</v>
          </cell>
          <cell r="E250">
            <v>33626</v>
          </cell>
          <cell r="F250">
            <v>33826</v>
          </cell>
          <cell r="G250">
            <v>33636</v>
          </cell>
          <cell r="H250">
            <v>33814</v>
          </cell>
          <cell r="I250">
            <v>33874</v>
          </cell>
          <cell r="J250">
            <v>33851</v>
          </cell>
          <cell r="K250">
            <v>33828</v>
          </cell>
          <cell r="L250">
            <v>33828</v>
          </cell>
        </row>
        <row r="251">
          <cell r="B251" t="str">
            <v>Brookline town</v>
          </cell>
          <cell r="C251">
            <v>0.008581535461186266</v>
          </cell>
          <cell r="D251">
            <v>55241</v>
          </cell>
          <cell r="E251">
            <v>55498</v>
          </cell>
          <cell r="F251">
            <v>56105</v>
          </cell>
          <cell r="G251">
            <v>56536</v>
          </cell>
          <cell r="H251">
            <v>56897</v>
          </cell>
          <cell r="I251">
            <v>57081</v>
          </cell>
          <cell r="J251">
            <v>57127</v>
          </cell>
          <cell r="K251">
            <v>57107</v>
          </cell>
          <cell r="L251">
            <v>57107</v>
          </cell>
        </row>
        <row r="252">
          <cell r="B252" t="str">
            <v>Canton town</v>
          </cell>
          <cell r="C252">
            <v>0.0033822195481788414</v>
          </cell>
          <cell r="D252">
            <v>21772</v>
          </cell>
          <cell r="E252">
            <v>21536</v>
          </cell>
          <cell r="F252">
            <v>21475</v>
          </cell>
          <cell r="G252">
            <v>21375</v>
          </cell>
          <cell r="H252">
            <v>21288</v>
          </cell>
          <cell r="I252">
            <v>21087</v>
          </cell>
          <cell r="J252">
            <v>20847</v>
          </cell>
          <cell r="K252">
            <v>20775</v>
          </cell>
          <cell r="L252">
            <v>20775</v>
          </cell>
        </row>
        <row r="253">
          <cell r="B253" t="str">
            <v>Cohasset town</v>
          </cell>
          <cell r="C253">
            <v>0.0011220729283711083</v>
          </cell>
          <cell r="D253">
            <v>7223</v>
          </cell>
          <cell r="E253">
            <v>7210</v>
          </cell>
          <cell r="F253">
            <v>7263</v>
          </cell>
          <cell r="G253">
            <v>7279</v>
          </cell>
          <cell r="H253">
            <v>7290</v>
          </cell>
          <cell r="I253">
            <v>7292</v>
          </cell>
          <cell r="J253">
            <v>7270</v>
          </cell>
          <cell r="K253">
            <v>7261</v>
          </cell>
          <cell r="L253">
            <v>7261</v>
          </cell>
        </row>
        <row r="254">
          <cell r="B254" t="str">
            <v>Dedham town</v>
          </cell>
          <cell r="C254">
            <v>0.003668524464001623</v>
          </cell>
          <cell r="D254">
            <v>23615</v>
          </cell>
          <cell r="E254">
            <v>23697</v>
          </cell>
          <cell r="F254">
            <v>23192</v>
          </cell>
          <cell r="G254">
            <v>23172</v>
          </cell>
          <cell r="H254">
            <v>23296</v>
          </cell>
          <cell r="I254">
            <v>23401</v>
          </cell>
          <cell r="J254">
            <v>23477</v>
          </cell>
          <cell r="K254">
            <v>23464</v>
          </cell>
          <cell r="L254">
            <v>23464</v>
          </cell>
        </row>
        <row r="255">
          <cell r="B255" t="str">
            <v>Dover town</v>
          </cell>
          <cell r="C255">
            <v>0.0008763136354619164</v>
          </cell>
          <cell r="D255">
            <v>5641</v>
          </cell>
          <cell r="E255">
            <v>5631</v>
          </cell>
          <cell r="F255">
            <v>5649</v>
          </cell>
          <cell r="G255">
            <v>5665</v>
          </cell>
          <cell r="H255">
            <v>5653</v>
          </cell>
          <cell r="I255">
            <v>5631</v>
          </cell>
          <cell r="J255">
            <v>5575</v>
          </cell>
          <cell r="K255">
            <v>5558</v>
          </cell>
          <cell r="L255">
            <v>5558</v>
          </cell>
        </row>
        <row r="256">
          <cell r="B256" t="str">
            <v>Foxborough town</v>
          </cell>
          <cell r="C256">
            <v>0.0025281205643515737</v>
          </cell>
          <cell r="D256">
            <v>16274</v>
          </cell>
          <cell r="E256">
            <v>16286</v>
          </cell>
          <cell r="F256">
            <v>16331</v>
          </cell>
          <cell r="G256">
            <v>16338</v>
          </cell>
          <cell r="H256">
            <v>16352</v>
          </cell>
          <cell r="I256">
            <v>16366</v>
          </cell>
          <cell r="J256">
            <v>16277</v>
          </cell>
          <cell r="K256">
            <v>16246</v>
          </cell>
          <cell r="L256">
            <v>16246</v>
          </cell>
        </row>
        <row r="257">
          <cell r="B257" t="str">
            <v>Franklin city</v>
          </cell>
          <cell r="C257">
            <v>0.004857241347276678</v>
          </cell>
          <cell r="D257">
            <v>31267</v>
          </cell>
          <cell r="E257">
            <v>30842</v>
          </cell>
          <cell r="F257">
            <v>30158</v>
          </cell>
          <cell r="G257">
            <v>30160</v>
          </cell>
          <cell r="H257">
            <v>29916</v>
          </cell>
          <cell r="I257">
            <v>29849</v>
          </cell>
          <cell r="J257">
            <v>29630</v>
          </cell>
          <cell r="K257">
            <v>29560</v>
          </cell>
          <cell r="L257">
            <v>29560</v>
          </cell>
        </row>
        <row r="258">
          <cell r="B258" t="str">
            <v>Holbrook town</v>
          </cell>
          <cell r="C258">
            <v>0.0016668756086698037</v>
          </cell>
          <cell r="D258">
            <v>10730</v>
          </cell>
          <cell r="E258">
            <v>10757</v>
          </cell>
          <cell r="F258">
            <v>10817</v>
          </cell>
          <cell r="G258">
            <v>10827</v>
          </cell>
          <cell r="H258">
            <v>10834</v>
          </cell>
          <cell r="I258">
            <v>10816</v>
          </cell>
          <cell r="J258">
            <v>10796</v>
          </cell>
          <cell r="K258">
            <v>10785</v>
          </cell>
          <cell r="L258">
            <v>10785</v>
          </cell>
        </row>
        <row r="259">
          <cell r="B259" t="str">
            <v>Medfield town</v>
          </cell>
          <cell r="C259">
            <v>0.001910304693365571</v>
          </cell>
          <cell r="D259">
            <v>12297</v>
          </cell>
          <cell r="E259">
            <v>12323</v>
          </cell>
          <cell r="F259">
            <v>12380</v>
          </cell>
          <cell r="G259">
            <v>12383</v>
          </cell>
          <cell r="H259">
            <v>12412</v>
          </cell>
          <cell r="I259">
            <v>12435</v>
          </cell>
          <cell r="J259">
            <v>12310</v>
          </cell>
          <cell r="K259">
            <v>12273</v>
          </cell>
          <cell r="L259">
            <v>12273</v>
          </cell>
        </row>
        <row r="260">
          <cell r="B260" t="str">
            <v>Medway town</v>
          </cell>
          <cell r="C260">
            <v>0.001991085244764294</v>
          </cell>
          <cell r="D260">
            <v>12817</v>
          </cell>
          <cell r="E260">
            <v>12791</v>
          </cell>
          <cell r="F260">
            <v>12868</v>
          </cell>
          <cell r="G260">
            <v>12886</v>
          </cell>
          <cell r="H260">
            <v>12864</v>
          </cell>
          <cell r="I260">
            <v>12661</v>
          </cell>
          <cell r="J260">
            <v>12496</v>
          </cell>
          <cell r="K260">
            <v>12448</v>
          </cell>
          <cell r="L260">
            <v>12448</v>
          </cell>
        </row>
        <row r="261">
          <cell r="B261" t="str">
            <v>Millis town</v>
          </cell>
          <cell r="C261">
            <v>0.0012384279918281151</v>
          </cell>
          <cell r="D261">
            <v>7972</v>
          </cell>
          <cell r="E261">
            <v>7951</v>
          </cell>
          <cell r="F261">
            <v>7986</v>
          </cell>
          <cell r="G261">
            <v>8003</v>
          </cell>
          <cell r="H261">
            <v>7991</v>
          </cell>
          <cell r="I261">
            <v>7982</v>
          </cell>
          <cell r="J261">
            <v>7921</v>
          </cell>
          <cell r="K261">
            <v>7902</v>
          </cell>
          <cell r="L261">
            <v>7902</v>
          </cell>
        </row>
        <row r="262">
          <cell r="B262" t="str">
            <v>Milton town</v>
          </cell>
          <cell r="C262">
            <v>0.004023803542941776</v>
          </cell>
          <cell r="D262">
            <v>25902</v>
          </cell>
          <cell r="E262">
            <v>25992</v>
          </cell>
          <cell r="F262">
            <v>25819</v>
          </cell>
          <cell r="G262">
            <v>25781</v>
          </cell>
          <cell r="H262">
            <v>25939</v>
          </cell>
          <cell r="I262">
            <v>26057</v>
          </cell>
          <cell r="J262">
            <v>26077</v>
          </cell>
          <cell r="K262">
            <v>26062</v>
          </cell>
          <cell r="L262">
            <v>26062</v>
          </cell>
        </row>
        <row r="263">
          <cell r="B263" t="str">
            <v>Needham town</v>
          </cell>
          <cell r="C263">
            <v>0.004406889773228797</v>
          </cell>
          <cell r="D263">
            <v>28368</v>
          </cell>
          <cell r="E263">
            <v>28371</v>
          </cell>
          <cell r="F263">
            <v>28549</v>
          </cell>
          <cell r="G263">
            <v>28613</v>
          </cell>
          <cell r="H263">
            <v>28668</v>
          </cell>
          <cell r="I263">
            <v>28650</v>
          </cell>
          <cell r="J263">
            <v>28524</v>
          </cell>
          <cell r="K263">
            <v>28478</v>
          </cell>
          <cell r="L263">
            <v>28911</v>
          </cell>
        </row>
        <row r="264">
          <cell r="B264" t="str">
            <v>Norfolk town</v>
          </cell>
          <cell r="C264">
            <v>0.0016463697763916664</v>
          </cell>
          <cell r="D264">
            <v>10598</v>
          </cell>
          <cell r="E264">
            <v>10475</v>
          </cell>
          <cell r="F264">
            <v>10479</v>
          </cell>
          <cell r="G264">
            <v>10433</v>
          </cell>
          <cell r="H264">
            <v>10378</v>
          </cell>
          <cell r="I264">
            <v>10428</v>
          </cell>
          <cell r="J264">
            <v>10489</v>
          </cell>
          <cell r="K264">
            <v>10460</v>
          </cell>
          <cell r="L264">
            <v>10460</v>
          </cell>
        </row>
        <row r="265">
          <cell r="B265" t="str">
            <v>Norwood town</v>
          </cell>
          <cell r="C265">
            <v>0.0044064237315861125</v>
          </cell>
          <cell r="D265">
            <v>28365</v>
          </cell>
          <cell r="E265">
            <v>28431</v>
          </cell>
          <cell r="F265">
            <v>28508</v>
          </cell>
          <cell r="G265">
            <v>28651</v>
          </cell>
          <cell r="H265">
            <v>28756</v>
          </cell>
          <cell r="I265">
            <v>28627</v>
          </cell>
          <cell r="J265">
            <v>28607</v>
          </cell>
          <cell r="K265">
            <v>28587</v>
          </cell>
          <cell r="L265">
            <v>28587</v>
          </cell>
        </row>
        <row r="266">
          <cell r="B266" t="str">
            <v>Plainville town</v>
          </cell>
          <cell r="C266">
            <v>0.0012598659073916223</v>
          </cell>
          <cell r="D266">
            <v>8110</v>
          </cell>
          <cell r="E266">
            <v>8008</v>
          </cell>
          <cell r="F266">
            <v>7915</v>
          </cell>
          <cell r="G266">
            <v>7941</v>
          </cell>
          <cell r="H266">
            <v>7879</v>
          </cell>
          <cell r="I266">
            <v>7802</v>
          </cell>
          <cell r="J266">
            <v>7710</v>
          </cell>
          <cell r="K266">
            <v>7683</v>
          </cell>
          <cell r="L266">
            <v>7683</v>
          </cell>
        </row>
        <row r="267">
          <cell r="B267" t="str">
            <v>Quincy city</v>
          </cell>
          <cell r="C267">
            <v>0.01414560663320177</v>
          </cell>
          <cell r="D267">
            <v>91058</v>
          </cell>
          <cell r="E267">
            <v>90102</v>
          </cell>
          <cell r="F267">
            <v>89781</v>
          </cell>
          <cell r="G267">
            <v>88887</v>
          </cell>
          <cell r="H267">
            <v>88970</v>
          </cell>
          <cell r="I267">
            <v>88918</v>
          </cell>
          <cell r="J267">
            <v>88242</v>
          </cell>
          <cell r="K267">
            <v>88025</v>
          </cell>
          <cell r="L267">
            <v>88025</v>
          </cell>
        </row>
        <row r="268">
          <cell r="B268" t="str">
            <v>Randolph town</v>
          </cell>
          <cell r="C268">
            <v>0.0047110596186878346</v>
          </cell>
          <cell r="D268">
            <v>30326</v>
          </cell>
          <cell r="E268">
            <v>30418</v>
          </cell>
          <cell r="F268">
            <v>30704</v>
          </cell>
          <cell r="G268">
            <v>30825</v>
          </cell>
          <cell r="H268">
            <v>30939</v>
          </cell>
          <cell r="I268">
            <v>31005</v>
          </cell>
          <cell r="J268">
            <v>30984</v>
          </cell>
          <cell r="K268">
            <v>30963</v>
          </cell>
          <cell r="L268">
            <v>30963</v>
          </cell>
        </row>
        <row r="269">
          <cell r="B269" t="str">
            <v>Sharon town</v>
          </cell>
          <cell r="C269">
            <v>0.0026629619463017498</v>
          </cell>
          <cell r="D269">
            <v>17142</v>
          </cell>
          <cell r="E269">
            <v>17179</v>
          </cell>
          <cell r="F269">
            <v>17322</v>
          </cell>
          <cell r="G269">
            <v>17415</v>
          </cell>
          <cell r="H269">
            <v>17487</v>
          </cell>
          <cell r="I269">
            <v>17507</v>
          </cell>
          <cell r="J269">
            <v>17435</v>
          </cell>
          <cell r="K269">
            <v>17408</v>
          </cell>
          <cell r="L269">
            <v>17408</v>
          </cell>
        </row>
        <row r="270">
          <cell r="B270" t="str">
            <v>Stoughton town</v>
          </cell>
          <cell r="C270">
            <v>0.004178995409955861</v>
          </cell>
          <cell r="D270">
            <v>26901</v>
          </cell>
          <cell r="E270">
            <v>26648</v>
          </cell>
          <cell r="F270">
            <v>26863</v>
          </cell>
          <cell r="G270">
            <v>27011</v>
          </cell>
          <cell r="H270">
            <v>27137</v>
          </cell>
          <cell r="I270">
            <v>27219</v>
          </cell>
          <cell r="J270">
            <v>27174</v>
          </cell>
          <cell r="K270">
            <v>27149</v>
          </cell>
          <cell r="L270">
            <v>27149</v>
          </cell>
        </row>
        <row r="271">
          <cell r="B271" t="str">
            <v>Walpole town</v>
          </cell>
          <cell r="C271">
            <v>0.003598618217598882</v>
          </cell>
          <cell r="D271">
            <v>23165</v>
          </cell>
          <cell r="E271">
            <v>23075</v>
          </cell>
          <cell r="F271">
            <v>23172</v>
          </cell>
          <cell r="G271">
            <v>23167</v>
          </cell>
          <cell r="H271">
            <v>23132</v>
          </cell>
          <cell r="I271">
            <v>23036</v>
          </cell>
          <cell r="J271">
            <v>22875</v>
          </cell>
          <cell r="K271">
            <v>22824</v>
          </cell>
          <cell r="L271">
            <v>22824</v>
          </cell>
        </row>
        <row r="272">
          <cell r="B272" t="str">
            <v>Wellesley town</v>
          </cell>
          <cell r="C272">
            <v>0.004192355270379496</v>
          </cell>
          <cell r="D272">
            <v>26987</v>
          </cell>
          <cell r="E272">
            <v>26940</v>
          </cell>
          <cell r="F272">
            <v>26914</v>
          </cell>
          <cell r="G272">
            <v>26944</v>
          </cell>
          <cell r="H272">
            <v>27030</v>
          </cell>
          <cell r="I272">
            <v>27073</v>
          </cell>
          <cell r="J272">
            <v>27068</v>
          </cell>
          <cell r="K272">
            <v>27046</v>
          </cell>
          <cell r="L272">
            <v>26613</v>
          </cell>
        </row>
        <row r="273">
          <cell r="B273" t="str">
            <v>Westwood town</v>
          </cell>
          <cell r="C273">
            <v>0.002148762667206032</v>
          </cell>
          <cell r="D273">
            <v>13832</v>
          </cell>
          <cell r="E273">
            <v>13877</v>
          </cell>
          <cell r="F273">
            <v>14000</v>
          </cell>
          <cell r="G273">
            <v>14067</v>
          </cell>
          <cell r="H273">
            <v>14133</v>
          </cell>
          <cell r="I273">
            <v>14167</v>
          </cell>
          <cell r="J273">
            <v>14133</v>
          </cell>
          <cell r="K273">
            <v>14117</v>
          </cell>
          <cell r="L273">
            <v>14117</v>
          </cell>
        </row>
        <row r="274">
          <cell r="B274" t="str">
            <v>Weymouth town</v>
          </cell>
          <cell r="C274">
            <v>0.008327542765922973</v>
          </cell>
          <cell r="D274">
            <v>53606</v>
          </cell>
          <cell r="E274">
            <v>53699</v>
          </cell>
          <cell r="F274">
            <v>54125</v>
          </cell>
          <cell r="G274">
            <v>54359</v>
          </cell>
          <cell r="H274">
            <v>54575</v>
          </cell>
          <cell r="I274">
            <v>54070</v>
          </cell>
          <cell r="J274">
            <v>54026</v>
          </cell>
          <cell r="K274">
            <v>53988</v>
          </cell>
          <cell r="L274">
            <v>53988</v>
          </cell>
        </row>
        <row r="275">
          <cell r="B275" t="str">
            <v>Wrentham town</v>
          </cell>
          <cell r="C275">
            <v>0.0017297912304322708</v>
          </cell>
          <cell r="D275">
            <v>11135</v>
          </cell>
          <cell r="E275">
            <v>11076</v>
          </cell>
          <cell r="F275">
            <v>11071</v>
          </cell>
          <cell r="G275">
            <v>11018</v>
          </cell>
          <cell r="H275">
            <v>10932</v>
          </cell>
          <cell r="I275">
            <v>10838</v>
          </cell>
          <cell r="J275">
            <v>10612</v>
          </cell>
          <cell r="K275">
            <v>10554</v>
          </cell>
          <cell r="L275">
            <v>10554</v>
          </cell>
        </row>
        <row r="276">
          <cell r="B276" t="str">
            <v>Plymouth County</v>
          </cell>
          <cell r="C276">
            <v>0.07668295792902279</v>
          </cell>
          <cell r="D276">
            <v>493623</v>
          </cell>
          <cell r="E276">
            <v>491934</v>
          </cell>
          <cell r="F276">
            <v>489414</v>
          </cell>
          <cell r="G276">
            <v>487249</v>
          </cell>
          <cell r="H276">
            <v>484324</v>
          </cell>
          <cell r="I276">
            <v>479508</v>
          </cell>
          <cell r="J276">
            <v>474566</v>
          </cell>
          <cell r="K276">
            <v>472822</v>
          </cell>
          <cell r="L276">
            <v>472822</v>
          </cell>
        </row>
        <row r="277">
          <cell r="B277" t="str">
            <v>Abington town</v>
          </cell>
          <cell r="C277">
            <v>0.0025442766746313185</v>
          </cell>
          <cell r="D277">
            <v>16378</v>
          </cell>
          <cell r="E277">
            <v>16335</v>
          </cell>
          <cell r="F277">
            <v>16222</v>
          </cell>
          <cell r="G277">
            <v>16033</v>
          </cell>
          <cell r="H277">
            <v>15221</v>
          </cell>
          <cell r="I277">
            <v>14957</v>
          </cell>
          <cell r="J277">
            <v>14687</v>
          </cell>
          <cell r="K277">
            <v>14605</v>
          </cell>
          <cell r="L277">
            <v>14605</v>
          </cell>
        </row>
        <row r="278">
          <cell r="B278" t="str">
            <v>Bridgewater town</v>
          </cell>
          <cell r="C278">
            <v>0.003991646669596515</v>
          </cell>
          <cell r="D278">
            <v>25695</v>
          </cell>
          <cell r="E278">
            <v>25698</v>
          </cell>
          <cell r="F278">
            <v>25666</v>
          </cell>
          <cell r="G278">
            <v>25575</v>
          </cell>
          <cell r="H278">
            <v>25468</v>
          </cell>
          <cell r="I278">
            <v>25274</v>
          </cell>
          <cell r="J278">
            <v>25270</v>
          </cell>
          <cell r="K278">
            <v>25185</v>
          </cell>
          <cell r="L278">
            <v>25185</v>
          </cell>
        </row>
        <row r="279">
          <cell r="B279" t="str">
            <v>Brockton city</v>
          </cell>
          <cell r="C279">
            <v>0.014632309455379076</v>
          </cell>
          <cell r="D279">
            <v>94191</v>
          </cell>
          <cell r="E279">
            <v>94538</v>
          </cell>
          <cell r="F279">
            <v>94767</v>
          </cell>
          <cell r="G279">
            <v>95027</v>
          </cell>
          <cell r="H279">
            <v>95232</v>
          </cell>
          <cell r="I279">
            <v>94725</v>
          </cell>
          <cell r="J279">
            <v>94461</v>
          </cell>
          <cell r="K279">
            <v>94304</v>
          </cell>
          <cell r="L279">
            <v>94304</v>
          </cell>
        </row>
        <row r="280">
          <cell r="B280" t="str">
            <v>Carver town</v>
          </cell>
          <cell r="C280">
            <v>0.0017986100463354136</v>
          </cell>
          <cell r="D280">
            <v>11578</v>
          </cell>
          <cell r="E280">
            <v>11551</v>
          </cell>
          <cell r="F280">
            <v>11462</v>
          </cell>
          <cell r="G280">
            <v>11416</v>
          </cell>
          <cell r="H280">
            <v>11368</v>
          </cell>
          <cell r="I280">
            <v>11283</v>
          </cell>
          <cell r="J280">
            <v>11195</v>
          </cell>
          <cell r="K280">
            <v>11163</v>
          </cell>
          <cell r="L280">
            <v>11163</v>
          </cell>
        </row>
        <row r="281">
          <cell r="B281" t="str">
            <v>Duxbury town</v>
          </cell>
          <cell r="C281">
            <v>0.002267913980519149</v>
          </cell>
          <cell r="D281">
            <v>14599</v>
          </cell>
          <cell r="E281">
            <v>14646</v>
          </cell>
          <cell r="F281">
            <v>14653</v>
          </cell>
          <cell r="G281">
            <v>14611</v>
          </cell>
          <cell r="H281">
            <v>14524</v>
          </cell>
          <cell r="I281">
            <v>14405</v>
          </cell>
          <cell r="J281">
            <v>14291</v>
          </cell>
          <cell r="K281">
            <v>14248</v>
          </cell>
          <cell r="L281">
            <v>14248</v>
          </cell>
        </row>
        <row r="282">
          <cell r="B282" t="str">
            <v>East Bridgewater town</v>
          </cell>
          <cell r="C282">
            <v>0.002165074124700005</v>
          </cell>
          <cell r="D282">
            <v>13937</v>
          </cell>
          <cell r="E282">
            <v>13846</v>
          </cell>
          <cell r="F282">
            <v>13657</v>
          </cell>
          <cell r="G282">
            <v>13644</v>
          </cell>
          <cell r="H282">
            <v>13477</v>
          </cell>
          <cell r="I282">
            <v>13266</v>
          </cell>
          <cell r="J282">
            <v>13043</v>
          </cell>
          <cell r="K282">
            <v>12974</v>
          </cell>
          <cell r="L282">
            <v>12974</v>
          </cell>
        </row>
        <row r="283">
          <cell r="B283" t="str">
            <v>Halifax town</v>
          </cell>
          <cell r="C283">
            <v>0.0012096887571958772</v>
          </cell>
          <cell r="D283">
            <v>7787</v>
          </cell>
          <cell r="E283">
            <v>7801</v>
          </cell>
          <cell r="F283">
            <v>7760</v>
          </cell>
          <cell r="G283">
            <v>7738</v>
          </cell>
          <cell r="H283">
            <v>7687</v>
          </cell>
          <cell r="I283">
            <v>7597</v>
          </cell>
          <cell r="J283">
            <v>7525</v>
          </cell>
          <cell r="K283">
            <v>7500</v>
          </cell>
          <cell r="L283">
            <v>7500</v>
          </cell>
        </row>
        <row r="284">
          <cell r="B284" t="str">
            <v>Hanover town</v>
          </cell>
          <cell r="C284">
            <v>0.002192725928832645</v>
          </cell>
          <cell r="D284">
            <v>14115</v>
          </cell>
          <cell r="E284">
            <v>14088</v>
          </cell>
          <cell r="F284">
            <v>13818</v>
          </cell>
          <cell r="G284">
            <v>13663</v>
          </cell>
          <cell r="H284">
            <v>13564</v>
          </cell>
          <cell r="I284">
            <v>13371</v>
          </cell>
          <cell r="J284">
            <v>13216</v>
          </cell>
          <cell r="K284">
            <v>13164</v>
          </cell>
          <cell r="L284">
            <v>13164</v>
          </cell>
        </row>
        <row r="285">
          <cell r="B285" t="str">
            <v>Hanson town</v>
          </cell>
          <cell r="C285">
            <v>0.0015517633229266234</v>
          </cell>
          <cell r="D285">
            <v>9989</v>
          </cell>
          <cell r="E285">
            <v>9917</v>
          </cell>
          <cell r="F285">
            <v>9873</v>
          </cell>
          <cell r="G285">
            <v>9834</v>
          </cell>
          <cell r="H285">
            <v>9802</v>
          </cell>
          <cell r="I285">
            <v>9668</v>
          </cell>
          <cell r="J285">
            <v>9537</v>
          </cell>
          <cell r="K285">
            <v>9495</v>
          </cell>
          <cell r="L285">
            <v>9495</v>
          </cell>
        </row>
        <row r="286">
          <cell r="B286" t="str">
            <v>Hingham town</v>
          </cell>
          <cell r="C286">
            <v>0.003384083714749581</v>
          </cell>
          <cell r="D286">
            <v>21784</v>
          </cell>
          <cell r="E286">
            <v>21486</v>
          </cell>
          <cell r="F286">
            <v>21144</v>
          </cell>
          <cell r="G286">
            <v>20286</v>
          </cell>
          <cell r="H286">
            <v>20171</v>
          </cell>
          <cell r="I286">
            <v>20104</v>
          </cell>
          <cell r="J286">
            <v>19942</v>
          </cell>
          <cell r="K286">
            <v>19882</v>
          </cell>
          <cell r="L286">
            <v>19882</v>
          </cell>
        </row>
        <row r="287">
          <cell r="B287" t="str">
            <v>Hull town</v>
          </cell>
          <cell r="C287">
            <v>0.0017447045629981888</v>
          </cell>
          <cell r="D287">
            <v>11231</v>
          </cell>
          <cell r="E287">
            <v>11268</v>
          </cell>
          <cell r="F287">
            <v>11290</v>
          </cell>
          <cell r="G287">
            <v>11306</v>
          </cell>
          <cell r="H287">
            <v>11334</v>
          </cell>
          <cell r="I287">
            <v>11223</v>
          </cell>
          <cell r="J287">
            <v>11093</v>
          </cell>
          <cell r="K287">
            <v>11050</v>
          </cell>
          <cell r="L287">
            <v>11050</v>
          </cell>
        </row>
        <row r="288">
          <cell r="B288" t="str">
            <v>Kingston town</v>
          </cell>
          <cell r="C288">
            <v>0.0019379564974982108</v>
          </cell>
          <cell r="D288">
            <v>12475</v>
          </cell>
          <cell r="E288">
            <v>12445</v>
          </cell>
          <cell r="F288">
            <v>12314</v>
          </cell>
          <cell r="G288">
            <v>12194</v>
          </cell>
          <cell r="H288">
            <v>12122</v>
          </cell>
          <cell r="I288">
            <v>11989</v>
          </cell>
          <cell r="J288">
            <v>11831</v>
          </cell>
          <cell r="K288">
            <v>11780</v>
          </cell>
          <cell r="L288">
            <v>11780</v>
          </cell>
        </row>
        <row r="289">
          <cell r="B289" t="str">
            <v>Lakeville town</v>
          </cell>
          <cell r="C289">
            <v>0.0016530497066034838</v>
          </cell>
          <cell r="D289">
            <v>10641</v>
          </cell>
          <cell r="E289">
            <v>10629</v>
          </cell>
          <cell r="F289">
            <v>10506</v>
          </cell>
          <cell r="G289">
            <v>10469</v>
          </cell>
          <cell r="H289">
            <v>10344</v>
          </cell>
          <cell r="I289">
            <v>10130</v>
          </cell>
          <cell r="J289">
            <v>9891</v>
          </cell>
          <cell r="K289">
            <v>9821</v>
          </cell>
          <cell r="L289">
            <v>9821</v>
          </cell>
        </row>
        <row r="290">
          <cell r="B290" t="str">
            <v>Marion town</v>
          </cell>
          <cell r="C290">
            <v>0.0008210100271966368</v>
          </cell>
          <cell r="D290">
            <v>5285</v>
          </cell>
          <cell r="E290">
            <v>5314</v>
          </cell>
          <cell r="F290">
            <v>5297</v>
          </cell>
          <cell r="G290">
            <v>5290</v>
          </cell>
          <cell r="H290">
            <v>5278</v>
          </cell>
          <cell r="I290">
            <v>5217</v>
          </cell>
          <cell r="J290">
            <v>5146</v>
          </cell>
          <cell r="K290">
            <v>5123</v>
          </cell>
          <cell r="L290">
            <v>5123</v>
          </cell>
        </row>
        <row r="291">
          <cell r="B291" t="str">
            <v>Marshfield town</v>
          </cell>
          <cell r="C291">
            <v>0.0038582034125743936</v>
          </cell>
          <cell r="D291">
            <v>24836</v>
          </cell>
          <cell r="E291">
            <v>24866</v>
          </cell>
          <cell r="F291">
            <v>24753</v>
          </cell>
          <cell r="G291">
            <v>24766</v>
          </cell>
          <cell r="H291">
            <v>24775</v>
          </cell>
          <cell r="I291">
            <v>24595</v>
          </cell>
          <cell r="J291">
            <v>24397</v>
          </cell>
          <cell r="K291">
            <v>24324</v>
          </cell>
          <cell r="L291">
            <v>24324</v>
          </cell>
        </row>
        <row r="292">
          <cell r="B292" t="str">
            <v>Mattapoisett town</v>
          </cell>
          <cell r="C292">
            <v>0.0010052518232714165</v>
          </cell>
          <cell r="D292">
            <v>6471</v>
          </cell>
          <cell r="E292">
            <v>6472</v>
          </cell>
          <cell r="F292">
            <v>6451</v>
          </cell>
          <cell r="G292">
            <v>6454</v>
          </cell>
          <cell r="H292">
            <v>6382</v>
          </cell>
          <cell r="I292">
            <v>6336</v>
          </cell>
          <cell r="J292">
            <v>6287</v>
          </cell>
          <cell r="K292">
            <v>6268</v>
          </cell>
          <cell r="L292">
            <v>6268</v>
          </cell>
        </row>
        <row r="293">
          <cell r="B293" t="str">
            <v>Middleborough town</v>
          </cell>
          <cell r="C293">
            <v>0.0033096723991342188</v>
          </cell>
          <cell r="D293">
            <v>21305</v>
          </cell>
          <cell r="E293">
            <v>21178</v>
          </cell>
          <cell r="F293">
            <v>21068</v>
          </cell>
          <cell r="G293">
            <v>20884</v>
          </cell>
          <cell r="H293">
            <v>20677</v>
          </cell>
          <cell r="I293">
            <v>20331</v>
          </cell>
          <cell r="J293">
            <v>20034</v>
          </cell>
          <cell r="K293">
            <v>19941</v>
          </cell>
          <cell r="L293">
            <v>19941</v>
          </cell>
        </row>
        <row r="294">
          <cell r="B294" t="str">
            <v>Norwell town</v>
          </cell>
          <cell r="C294">
            <v>0.0016107952643333826</v>
          </cell>
          <cell r="D294">
            <v>10369</v>
          </cell>
          <cell r="E294">
            <v>10386</v>
          </cell>
          <cell r="F294">
            <v>10364</v>
          </cell>
          <cell r="G294">
            <v>10265</v>
          </cell>
          <cell r="H294">
            <v>10136</v>
          </cell>
          <cell r="I294">
            <v>10016</v>
          </cell>
          <cell r="J294">
            <v>9824</v>
          </cell>
          <cell r="K294">
            <v>9765</v>
          </cell>
          <cell r="L294">
            <v>9765</v>
          </cell>
        </row>
        <row r="295">
          <cell r="B295" t="str">
            <v>Pembroke town</v>
          </cell>
          <cell r="C295">
            <v>0.0029110514474243667</v>
          </cell>
          <cell r="D295">
            <v>18739</v>
          </cell>
          <cell r="E295">
            <v>18078</v>
          </cell>
          <cell r="F295">
            <v>17670</v>
          </cell>
          <cell r="G295">
            <v>17649</v>
          </cell>
          <cell r="H295">
            <v>17498</v>
          </cell>
          <cell r="I295">
            <v>17248</v>
          </cell>
          <cell r="J295">
            <v>17005</v>
          </cell>
          <cell r="K295">
            <v>16927</v>
          </cell>
          <cell r="L295">
            <v>16927</v>
          </cell>
        </row>
        <row r="296">
          <cell r="B296" t="str">
            <v>Plymouth town</v>
          </cell>
          <cell r="C296">
            <v>0.008624255945099052</v>
          </cell>
          <cell r="D296">
            <v>55516</v>
          </cell>
          <cell r="E296">
            <v>54871</v>
          </cell>
          <cell r="F296">
            <v>54468</v>
          </cell>
          <cell r="G296">
            <v>54070</v>
          </cell>
          <cell r="H296">
            <v>53568</v>
          </cell>
          <cell r="I296">
            <v>52869</v>
          </cell>
          <cell r="J296">
            <v>51963</v>
          </cell>
          <cell r="K296">
            <v>51701</v>
          </cell>
          <cell r="L296">
            <v>51701</v>
          </cell>
        </row>
        <row r="297">
          <cell r="B297" t="str">
            <v>Plympton town</v>
          </cell>
          <cell r="C297">
            <v>0.0004293797001270585</v>
          </cell>
          <cell r="D297">
            <v>2764</v>
          </cell>
          <cell r="E297">
            <v>2778</v>
          </cell>
          <cell r="F297">
            <v>2748</v>
          </cell>
          <cell r="G297">
            <v>2725</v>
          </cell>
          <cell r="H297">
            <v>2698</v>
          </cell>
          <cell r="I297">
            <v>2668</v>
          </cell>
          <cell r="J297">
            <v>2645</v>
          </cell>
          <cell r="K297">
            <v>2637</v>
          </cell>
          <cell r="L297">
            <v>2637</v>
          </cell>
        </row>
        <row r="298">
          <cell r="B298" t="str">
            <v>Rochester town</v>
          </cell>
          <cell r="C298">
            <v>0.0008398070401182627</v>
          </cell>
          <cell r="D298">
            <v>5406</v>
          </cell>
          <cell r="E298">
            <v>5305</v>
          </cell>
          <cell r="F298">
            <v>5189</v>
          </cell>
          <cell r="G298">
            <v>5068</v>
          </cell>
          <cell r="H298">
            <v>4930</v>
          </cell>
          <cell r="I298">
            <v>4810</v>
          </cell>
          <cell r="J298">
            <v>4630</v>
          </cell>
          <cell r="K298">
            <v>4581</v>
          </cell>
          <cell r="L298">
            <v>4581</v>
          </cell>
        </row>
        <row r="299">
          <cell r="B299" t="str">
            <v>Rockland town</v>
          </cell>
          <cell r="C299">
            <v>0.0027800937458298982</v>
          </cell>
          <cell r="D299">
            <v>17896</v>
          </cell>
          <cell r="E299">
            <v>17821</v>
          </cell>
          <cell r="F299">
            <v>17815</v>
          </cell>
          <cell r="G299">
            <v>17898</v>
          </cell>
          <cell r="H299">
            <v>17953</v>
          </cell>
          <cell r="I299">
            <v>17830</v>
          </cell>
          <cell r="J299">
            <v>17717</v>
          </cell>
          <cell r="K299">
            <v>17670</v>
          </cell>
          <cell r="L299">
            <v>17670</v>
          </cell>
        </row>
        <row r="300">
          <cell r="B300" t="str">
            <v>Scituate town</v>
          </cell>
          <cell r="C300">
            <v>0.0028091436748905927</v>
          </cell>
          <cell r="D300">
            <v>18083</v>
          </cell>
          <cell r="E300">
            <v>18102</v>
          </cell>
          <cell r="F300">
            <v>18149</v>
          </cell>
          <cell r="G300">
            <v>18165</v>
          </cell>
          <cell r="H300">
            <v>18120</v>
          </cell>
          <cell r="I300">
            <v>17997</v>
          </cell>
          <cell r="J300">
            <v>17904</v>
          </cell>
          <cell r="K300">
            <v>17863</v>
          </cell>
          <cell r="L300">
            <v>17863</v>
          </cell>
        </row>
        <row r="301">
          <cell r="B301" t="str">
            <v>Wareham town</v>
          </cell>
          <cell r="C301">
            <v>0.003312623996204557</v>
          </cell>
          <cell r="D301">
            <v>21324</v>
          </cell>
          <cell r="E301">
            <v>21276</v>
          </cell>
          <cell r="F301">
            <v>21170</v>
          </cell>
          <cell r="G301">
            <v>21050</v>
          </cell>
          <cell r="H301">
            <v>20878</v>
          </cell>
          <cell r="I301">
            <v>20644</v>
          </cell>
          <cell r="J301">
            <v>20412</v>
          </cell>
          <cell r="K301">
            <v>20335</v>
          </cell>
          <cell r="L301">
            <v>20335</v>
          </cell>
        </row>
        <row r="302">
          <cell r="B302" t="str">
            <v>West Bridgewater town</v>
          </cell>
          <cell r="C302">
            <v>0.001051545293111454</v>
          </cell>
          <cell r="D302">
            <v>6769</v>
          </cell>
          <cell r="E302">
            <v>6814</v>
          </cell>
          <cell r="F302">
            <v>6826</v>
          </cell>
          <cell r="G302">
            <v>6834</v>
          </cell>
          <cell r="H302">
            <v>6807</v>
          </cell>
          <cell r="I302">
            <v>6738</v>
          </cell>
          <cell r="J302">
            <v>6660</v>
          </cell>
          <cell r="K302">
            <v>6634</v>
          </cell>
          <cell r="L302">
            <v>6634</v>
          </cell>
        </row>
        <row r="303">
          <cell r="B303" t="str">
            <v>Whitman town</v>
          </cell>
          <cell r="C303">
            <v>0.002246320717741413</v>
          </cell>
          <cell r="D303">
            <v>14460</v>
          </cell>
          <cell r="E303">
            <v>14425</v>
          </cell>
          <cell r="F303">
            <v>14314</v>
          </cell>
          <cell r="G303">
            <v>14335</v>
          </cell>
          <cell r="H303">
            <v>14310</v>
          </cell>
          <cell r="I303">
            <v>14217</v>
          </cell>
          <cell r="J303">
            <v>13960</v>
          </cell>
          <cell r="K303">
            <v>13882</v>
          </cell>
          <cell r="L303">
            <v>13882</v>
          </cell>
        </row>
        <row r="304">
          <cell r="B304" t="str">
            <v>Suffolk County</v>
          </cell>
          <cell r="C304">
            <v>0.10681829797553063</v>
          </cell>
          <cell r="D304">
            <v>687610</v>
          </cell>
          <cell r="E304">
            <v>691965</v>
          </cell>
          <cell r="F304">
            <v>694582</v>
          </cell>
          <cell r="G304">
            <v>699359</v>
          </cell>
          <cell r="H304">
            <v>702305</v>
          </cell>
          <cell r="I304">
            <v>700988</v>
          </cell>
          <cell r="J304">
            <v>689985</v>
          </cell>
          <cell r="K304">
            <v>689807</v>
          </cell>
          <cell r="L304">
            <v>689807</v>
          </cell>
        </row>
        <row r="305">
          <cell r="B305" t="str">
            <v>Boston city</v>
          </cell>
          <cell r="C305">
            <v>0.09177338631916117</v>
          </cell>
          <cell r="D305">
            <v>590763</v>
          </cell>
          <cell r="E305">
            <v>596638</v>
          </cell>
          <cell r="F305">
            <v>589048</v>
          </cell>
          <cell r="G305">
            <v>587342</v>
          </cell>
          <cell r="H305">
            <v>587224</v>
          </cell>
          <cell r="I305">
            <v>588322</v>
          </cell>
          <cell r="J305">
            <v>589063</v>
          </cell>
          <cell r="K305">
            <v>589144</v>
          </cell>
          <cell r="L305">
            <v>589141</v>
          </cell>
        </row>
        <row r="306">
          <cell r="B306" t="str">
            <v>Chelsea city</v>
          </cell>
          <cell r="C306">
            <v>0.005094145848974856</v>
          </cell>
          <cell r="D306">
            <v>32792</v>
          </cell>
          <cell r="E306">
            <v>32496</v>
          </cell>
          <cell r="F306">
            <v>36186</v>
          </cell>
          <cell r="G306">
            <v>38582</v>
          </cell>
          <cell r="H306">
            <v>39692</v>
          </cell>
          <cell r="I306">
            <v>39119</v>
          </cell>
          <cell r="J306">
            <v>35156</v>
          </cell>
          <cell r="K306">
            <v>35080</v>
          </cell>
          <cell r="L306">
            <v>35080</v>
          </cell>
        </row>
        <row r="307">
          <cell r="B307" t="str">
            <v>Revere city</v>
          </cell>
          <cell r="C307">
            <v>0.0072753760839546055</v>
          </cell>
          <cell r="D307">
            <v>46833</v>
          </cell>
          <cell r="E307">
            <v>45773</v>
          </cell>
          <cell r="F307">
            <v>50325</v>
          </cell>
          <cell r="G307">
            <v>53121</v>
          </cell>
          <cell r="H307">
            <v>54483</v>
          </cell>
          <cell r="I307">
            <v>53109</v>
          </cell>
          <cell r="J307">
            <v>47426</v>
          </cell>
          <cell r="K307">
            <v>47280</v>
          </cell>
          <cell r="L307">
            <v>47283</v>
          </cell>
        </row>
        <row r="308">
          <cell r="B308" t="str">
            <v>Winthrop town</v>
          </cell>
          <cell r="C308">
            <v>0.0026753897234400147</v>
          </cell>
          <cell r="D308">
            <v>17222</v>
          </cell>
          <cell r="E308">
            <v>17058</v>
          </cell>
          <cell r="F308">
            <v>19023</v>
          </cell>
          <cell r="G308">
            <v>20314</v>
          </cell>
          <cell r="H308">
            <v>20906</v>
          </cell>
          <cell r="I308">
            <v>20438</v>
          </cell>
          <cell r="J308">
            <v>18340</v>
          </cell>
          <cell r="K308">
            <v>18303</v>
          </cell>
          <cell r="L308">
            <v>18303</v>
          </cell>
        </row>
        <row r="309">
          <cell r="B309" t="str">
            <v>Worcester County</v>
          </cell>
          <cell r="C309">
            <v>0.12194632039151226</v>
          </cell>
          <cell r="D309">
            <v>784992</v>
          </cell>
          <cell r="E309">
            <v>781704</v>
          </cell>
          <cell r="F309">
            <v>777956</v>
          </cell>
          <cell r="G309">
            <v>774808</v>
          </cell>
          <cell r="H309">
            <v>769393</v>
          </cell>
          <cell r="I309">
            <v>761904</v>
          </cell>
          <cell r="J309">
            <v>752780</v>
          </cell>
          <cell r="K309">
            <v>749973</v>
          </cell>
          <cell r="L309">
            <v>750963</v>
          </cell>
        </row>
        <row r="310">
          <cell r="B310" t="str">
            <v>Ashburnham town</v>
          </cell>
          <cell r="C310">
            <v>0.0009314618965129677</v>
          </cell>
          <cell r="D310">
            <v>5996</v>
          </cell>
          <cell r="E310">
            <v>5969</v>
          </cell>
          <cell r="F310">
            <v>5889</v>
          </cell>
          <cell r="G310">
            <v>5841</v>
          </cell>
          <cell r="H310">
            <v>5746</v>
          </cell>
          <cell r="I310">
            <v>5673</v>
          </cell>
          <cell r="J310">
            <v>5574</v>
          </cell>
          <cell r="K310">
            <v>5546</v>
          </cell>
          <cell r="L310">
            <v>5546</v>
          </cell>
        </row>
        <row r="311">
          <cell r="B311" t="str">
            <v>Athol town</v>
          </cell>
          <cell r="C311">
            <v>0.0018115038651163636</v>
          </cell>
          <cell r="D311">
            <v>11661</v>
          </cell>
          <cell r="E311">
            <v>11673</v>
          </cell>
          <cell r="F311">
            <v>11650</v>
          </cell>
          <cell r="G311">
            <v>11560</v>
          </cell>
          <cell r="H311">
            <v>11466</v>
          </cell>
          <cell r="I311">
            <v>11388</v>
          </cell>
          <cell r="J311">
            <v>11322</v>
          </cell>
          <cell r="K311">
            <v>11299</v>
          </cell>
          <cell r="L311">
            <v>11299</v>
          </cell>
        </row>
        <row r="312">
          <cell r="B312" t="str">
            <v>Auburn town</v>
          </cell>
          <cell r="C312">
            <v>0.0025438106329886334</v>
          </cell>
          <cell r="D312">
            <v>16375</v>
          </cell>
          <cell r="E312">
            <v>16367</v>
          </cell>
          <cell r="F312">
            <v>16348</v>
          </cell>
          <cell r="G312">
            <v>16336</v>
          </cell>
          <cell r="H312">
            <v>16252</v>
          </cell>
          <cell r="I312">
            <v>16123</v>
          </cell>
          <cell r="J312">
            <v>15953</v>
          </cell>
          <cell r="K312">
            <v>15901</v>
          </cell>
          <cell r="L312">
            <v>15901</v>
          </cell>
        </row>
        <row r="313">
          <cell r="B313" t="str">
            <v>Barre town</v>
          </cell>
          <cell r="C313">
            <v>0.0008430693316170573</v>
          </cell>
          <cell r="D313">
            <v>5427</v>
          </cell>
          <cell r="E313">
            <v>5369</v>
          </cell>
          <cell r="F313">
            <v>5346</v>
          </cell>
          <cell r="G313">
            <v>5332</v>
          </cell>
          <cell r="H313">
            <v>5290</v>
          </cell>
          <cell r="I313">
            <v>5232</v>
          </cell>
          <cell r="J313">
            <v>5139</v>
          </cell>
          <cell r="K313">
            <v>5113</v>
          </cell>
          <cell r="L313">
            <v>5113</v>
          </cell>
        </row>
        <row r="314">
          <cell r="B314" t="str">
            <v>Berlin town</v>
          </cell>
          <cell r="C314">
            <v>0.00042238907548678437</v>
          </cell>
          <cell r="D314">
            <v>2719</v>
          </cell>
          <cell r="E314">
            <v>2684</v>
          </cell>
          <cell r="F314">
            <v>2672</v>
          </cell>
          <cell r="G314">
            <v>2658</v>
          </cell>
          <cell r="H314">
            <v>2568</v>
          </cell>
          <cell r="I314">
            <v>2454</v>
          </cell>
          <cell r="J314">
            <v>2396</v>
          </cell>
          <cell r="K314">
            <v>2380</v>
          </cell>
          <cell r="L314">
            <v>2380</v>
          </cell>
        </row>
        <row r="315">
          <cell r="B315" t="str">
            <v>Blackstone town</v>
          </cell>
          <cell r="C315">
            <v>0.0014030960389101275</v>
          </cell>
          <cell r="D315">
            <v>9032</v>
          </cell>
          <cell r="E315">
            <v>9039</v>
          </cell>
          <cell r="F315">
            <v>9037</v>
          </cell>
          <cell r="G315">
            <v>9043</v>
          </cell>
          <cell r="H315">
            <v>9008</v>
          </cell>
          <cell r="I315">
            <v>8936</v>
          </cell>
          <cell r="J315">
            <v>8834</v>
          </cell>
          <cell r="K315">
            <v>8804</v>
          </cell>
          <cell r="L315">
            <v>8804</v>
          </cell>
        </row>
        <row r="316">
          <cell r="B316" t="str">
            <v>Bolton town</v>
          </cell>
          <cell r="C316">
            <v>0.0006947127420290179</v>
          </cell>
          <cell r="D316">
            <v>4472</v>
          </cell>
          <cell r="E316">
            <v>4426</v>
          </cell>
          <cell r="F316">
            <v>4380</v>
          </cell>
          <cell r="G316">
            <v>4338</v>
          </cell>
          <cell r="H316">
            <v>4271</v>
          </cell>
          <cell r="I316">
            <v>4227</v>
          </cell>
          <cell r="J316">
            <v>4166</v>
          </cell>
          <cell r="K316">
            <v>4148</v>
          </cell>
          <cell r="L316">
            <v>4148</v>
          </cell>
        </row>
        <row r="317">
          <cell r="B317" t="str">
            <v>Boylston town</v>
          </cell>
          <cell r="C317">
            <v>0.0006611577437557022</v>
          </cell>
          <cell r="D317">
            <v>4256</v>
          </cell>
          <cell r="E317">
            <v>4250</v>
          </cell>
          <cell r="F317">
            <v>4173</v>
          </cell>
          <cell r="G317">
            <v>4151</v>
          </cell>
          <cell r="H317">
            <v>4108</v>
          </cell>
          <cell r="I317">
            <v>4073</v>
          </cell>
          <cell r="J317">
            <v>4023</v>
          </cell>
          <cell r="K317">
            <v>4008</v>
          </cell>
          <cell r="L317">
            <v>4008</v>
          </cell>
        </row>
        <row r="318">
          <cell r="B318" t="str">
            <v>Brookfield town</v>
          </cell>
          <cell r="C318">
            <v>0.0004769159476809224</v>
          </cell>
          <cell r="D318">
            <v>3070</v>
          </cell>
          <cell r="E318">
            <v>3089</v>
          </cell>
          <cell r="F318">
            <v>3095</v>
          </cell>
          <cell r="G318">
            <v>3105</v>
          </cell>
          <cell r="H318">
            <v>3104</v>
          </cell>
          <cell r="I318">
            <v>3092</v>
          </cell>
          <cell r="J318">
            <v>3061</v>
          </cell>
          <cell r="K318">
            <v>3051</v>
          </cell>
          <cell r="L318">
            <v>3051</v>
          </cell>
        </row>
        <row r="319">
          <cell r="B319" t="str">
            <v>Charlton town</v>
          </cell>
          <cell r="C319">
            <v>0.0019522484412072157</v>
          </cell>
          <cell r="D319">
            <v>12567</v>
          </cell>
          <cell r="E319">
            <v>12450</v>
          </cell>
          <cell r="F319">
            <v>12270</v>
          </cell>
          <cell r="G319">
            <v>12133</v>
          </cell>
          <cell r="H319">
            <v>11870</v>
          </cell>
          <cell r="I319">
            <v>11617</v>
          </cell>
          <cell r="J319">
            <v>11339</v>
          </cell>
          <cell r="K319">
            <v>11263</v>
          </cell>
          <cell r="L319">
            <v>11263</v>
          </cell>
        </row>
        <row r="320">
          <cell r="B320" t="str">
            <v>Clinton town</v>
          </cell>
          <cell r="C320">
            <v>0.002200182595115604</v>
          </cell>
          <cell r="D320">
            <v>14163</v>
          </cell>
          <cell r="E320">
            <v>13966</v>
          </cell>
          <cell r="F320">
            <v>13862</v>
          </cell>
          <cell r="G320">
            <v>13739</v>
          </cell>
          <cell r="H320">
            <v>13731</v>
          </cell>
          <cell r="I320">
            <v>13630</v>
          </cell>
          <cell r="J320">
            <v>13480</v>
          </cell>
          <cell r="K320">
            <v>13435</v>
          </cell>
          <cell r="L320">
            <v>13435</v>
          </cell>
        </row>
        <row r="321">
          <cell r="B321" t="str">
            <v>Douglas town</v>
          </cell>
          <cell r="C321">
            <v>0.0012360977836146905</v>
          </cell>
          <cell r="D321">
            <v>7957</v>
          </cell>
          <cell r="E321">
            <v>7869</v>
          </cell>
          <cell r="F321">
            <v>7746</v>
          </cell>
          <cell r="G321">
            <v>7642</v>
          </cell>
          <cell r="H321">
            <v>7510</v>
          </cell>
          <cell r="I321">
            <v>7347</v>
          </cell>
          <cell r="J321">
            <v>7108</v>
          </cell>
          <cell r="K321">
            <v>7045</v>
          </cell>
          <cell r="L321">
            <v>7045</v>
          </cell>
        </row>
        <row r="322">
          <cell r="B322" t="str">
            <v>Dudley town</v>
          </cell>
          <cell r="C322">
            <v>0.0016824103300926352</v>
          </cell>
          <cell r="D322">
            <v>10830</v>
          </cell>
          <cell r="E322">
            <v>10791</v>
          </cell>
          <cell r="F322">
            <v>10754</v>
          </cell>
          <cell r="G322">
            <v>10693</v>
          </cell>
          <cell r="H322">
            <v>10507</v>
          </cell>
          <cell r="I322">
            <v>10285</v>
          </cell>
          <cell r="J322">
            <v>10098</v>
          </cell>
          <cell r="K322">
            <v>10036</v>
          </cell>
          <cell r="L322">
            <v>10036</v>
          </cell>
        </row>
        <row r="323">
          <cell r="B323" t="str">
            <v>East Brookfield town</v>
          </cell>
          <cell r="C323">
            <v>0.0003252970665940884</v>
          </cell>
          <cell r="D323">
            <v>2094</v>
          </cell>
          <cell r="E323">
            <v>2107</v>
          </cell>
          <cell r="F323">
            <v>2117</v>
          </cell>
          <cell r="G323">
            <v>2123</v>
          </cell>
          <cell r="H323">
            <v>2122</v>
          </cell>
          <cell r="I323">
            <v>2116</v>
          </cell>
          <cell r="J323">
            <v>2102</v>
          </cell>
          <cell r="K323">
            <v>2097</v>
          </cell>
          <cell r="L323">
            <v>2097</v>
          </cell>
        </row>
        <row r="324">
          <cell r="B324" t="str">
            <v>Fitchburg city</v>
          </cell>
          <cell r="C324">
            <v>0.006221655929843955</v>
          </cell>
          <cell r="D324">
            <v>40050</v>
          </cell>
          <cell r="E324">
            <v>39966</v>
          </cell>
          <cell r="F324">
            <v>39832</v>
          </cell>
          <cell r="G324">
            <v>39865</v>
          </cell>
          <cell r="H324">
            <v>39733</v>
          </cell>
          <cell r="I324">
            <v>39396</v>
          </cell>
          <cell r="J324">
            <v>39196</v>
          </cell>
          <cell r="K324">
            <v>39102</v>
          </cell>
          <cell r="L324">
            <v>39102</v>
          </cell>
        </row>
        <row r="325">
          <cell r="B325" t="str">
            <v>Gardner city</v>
          </cell>
          <cell r="C325">
            <v>0.003231998792020062</v>
          </cell>
          <cell r="D325">
            <v>20805</v>
          </cell>
          <cell r="E325">
            <v>20867</v>
          </cell>
          <cell r="F325">
            <v>20926</v>
          </cell>
          <cell r="G325">
            <v>20995</v>
          </cell>
          <cell r="H325">
            <v>20981</v>
          </cell>
          <cell r="I325">
            <v>20927</v>
          </cell>
          <cell r="J325">
            <v>20821</v>
          </cell>
          <cell r="K325">
            <v>20770</v>
          </cell>
          <cell r="L325">
            <v>20770</v>
          </cell>
        </row>
        <row r="326">
          <cell r="B326" t="str">
            <v>Grafton town</v>
          </cell>
          <cell r="C326">
            <v>0.0027038182636437962</v>
          </cell>
          <cell r="D326">
            <v>17405</v>
          </cell>
          <cell r="E326">
            <v>16856</v>
          </cell>
          <cell r="F326">
            <v>16264</v>
          </cell>
          <cell r="G326">
            <v>15946</v>
          </cell>
          <cell r="H326">
            <v>15740</v>
          </cell>
          <cell r="I326">
            <v>15323</v>
          </cell>
          <cell r="J326">
            <v>14987</v>
          </cell>
          <cell r="K326">
            <v>14894</v>
          </cell>
          <cell r="L326">
            <v>14894</v>
          </cell>
        </row>
        <row r="327">
          <cell r="B327" t="str">
            <v>Hardwick town</v>
          </cell>
          <cell r="C327">
            <v>0.0004143110203469121</v>
          </cell>
          <cell r="D327">
            <v>2667</v>
          </cell>
          <cell r="E327">
            <v>2650</v>
          </cell>
          <cell r="F327">
            <v>2660</v>
          </cell>
          <cell r="G327">
            <v>2667</v>
          </cell>
          <cell r="H327">
            <v>2668</v>
          </cell>
          <cell r="I327">
            <v>2657</v>
          </cell>
          <cell r="J327">
            <v>2630</v>
          </cell>
          <cell r="K327">
            <v>2622</v>
          </cell>
          <cell r="L327">
            <v>2622</v>
          </cell>
        </row>
        <row r="328">
          <cell r="B328" t="str">
            <v>Harvard town</v>
          </cell>
          <cell r="C328">
            <v>0.0009400059932955249</v>
          </cell>
          <cell r="D328">
            <v>6051</v>
          </cell>
          <cell r="E328">
            <v>6063</v>
          </cell>
          <cell r="F328">
            <v>6072</v>
          </cell>
          <cell r="G328">
            <v>6091</v>
          </cell>
          <cell r="H328">
            <v>6090</v>
          </cell>
          <cell r="I328">
            <v>6062</v>
          </cell>
          <cell r="J328">
            <v>6000</v>
          </cell>
          <cell r="K328">
            <v>5981</v>
          </cell>
          <cell r="L328">
            <v>5981</v>
          </cell>
        </row>
        <row r="329">
          <cell r="B329" t="str">
            <v>Holden town</v>
          </cell>
          <cell r="C329">
            <v>0.002589172019543301</v>
          </cell>
          <cell r="D329">
            <v>16667</v>
          </cell>
          <cell r="E329">
            <v>16558</v>
          </cell>
          <cell r="F329">
            <v>16561</v>
          </cell>
          <cell r="G329">
            <v>16386</v>
          </cell>
          <cell r="H329">
            <v>16128</v>
          </cell>
          <cell r="I329">
            <v>15976</v>
          </cell>
          <cell r="J329">
            <v>15699</v>
          </cell>
          <cell r="K329">
            <v>15621</v>
          </cell>
          <cell r="L329">
            <v>15621</v>
          </cell>
        </row>
        <row r="330">
          <cell r="B330" t="str">
            <v>Hopedale town</v>
          </cell>
          <cell r="C330">
            <v>0.0009671917557854798</v>
          </cell>
          <cell r="D330">
            <v>6226</v>
          </cell>
          <cell r="E330">
            <v>6230</v>
          </cell>
          <cell r="F330">
            <v>6209</v>
          </cell>
          <cell r="G330">
            <v>6173</v>
          </cell>
          <cell r="H330">
            <v>6104</v>
          </cell>
          <cell r="I330">
            <v>6019</v>
          </cell>
          <cell r="J330">
            <v>5932</v>
          </cell>
          <cell r="K330">
            <v>5907</v>
          </cell>
          <cell r="L330">
            <v>5907</v>
          </cell>
        </row>
        <row r="331">
          <cell r="B331" t="str">
            <v>Hubbardston town</v>
          </cell>
          <cell r="C331">
            <v>0.0006869453813176023</v>
          </cell>
          <cell r="D331">
            <v>4422</v>
          </cell>
          <cell r="E331">
            <v>4344</v>
          </cell>
          <cell r="F331">
            <v>4264</v>
          </cell>
          <cell r="G331">
            <v>4214</v>
          </cell>
          <cell r="H331">
            <v>4144</v>
          </cell>
          <cell r="I331">
            <v>4066</v>
          </cell>
          <cell r="J331">
            <v>3942</v>
          </cell>
          <cell r="K331">
            <v>3909</v>
          </cell>
          <cell r="L331">
            <v>3909</v>
          </cell>
        </row>
        <row r="332">
          <cell r="B332" t="str">
            <v>Lancaster town</v>
          </cell>
          <cell r="C332">
            <v>0.001082770083171345</v>
          </cell>
          <cell r="D332">
            <v>6970</v>
          </cell>
          <cell r="E332">
            <v>6832</v>
          </cell>
          <cell r="F332">
            <v>6724</v>
          </cell>
          <cell r="G332">
            <v>6606</v>
          </cell>
          <cell r="H332">
            <v>6534</v>
          </cell>
          <cell r="I332">
            <v>6428</v>
          </cell>
          <cell r="J332">
            <v>6418</v>
          </cell>
          <cell r="K332">
            <v>6382</v>
          </cell>
          <cell r="L332">
            <v>7380</v>
          </cell>
        </row>
        <row r="333">
          <cell r="B333" t="str">
            <v>Leicester town</v>
          </cell>
          <cell r="C333">
            <v>0.0017092853981541334</v>
          </cell>
          <cell r="D333">
            <v>11003</v>
          </cell>
          <cell r="E333">
            <v>10945</v>
          </cell>
          <cell r="F333">
            <v>10882</v>
          </cell>
          <cell r="G333">
            <v>10820</v>
          </cell>
          <cell r="H333">
            <v>10763</v>
          </cell>
          <cell r="I333">
            <v>10641</v>
          </cell>
          <cell r="J333">
            <v>10514</v>
          </cell>
          <cell r="K333">
            <v>10471</v>
          </cell>
          <cell r="L333">
            <v>10471</v>
          </cell>
        </row>
        <row r="334">
          <cell r="B334" t="str">
            <v>Leominster city</v>
          </cell>
          <cell r="C334">
            <v>0.006454521403972197</v>
          </cell>
          <cell r="D334">
            <v>41549</v>
          </cell>
          <cell r="E334">
            <v>41719</v>
          </cell>
          <cell r="F334">
            <v>41826</v>
          </cell>
          <cell r="G334">
            <v>41874</v>
          </cell>
          <cell r="H334">
            <v>41876</v>
          </cell>
          <cell r="I334">
            <v>41709</v>
          </cell>
          <cell r="J334">
            <v>41402</v>
          </cell>
          <cell r="K334">
            <v>41303</v>
          </cell>
          <cell r="L334">
            <v>41303</v>
          </cell>
        </row>
        <row r="335">
          <cell r="B335" t="str">
            <v>Lunenburg town</v>
          </cell>
          <cell r="C335">
            <v>0.0015550256144254181</v>
          </cell>
          <cell r="D335">
            <v>10010</v>
          </cell>
          <cell r="E335">
            <v>10003</v>
          </cell>
          <cell r="F335">
            <v>9959</v>
          </cell>
          <cell r="G335">
            <v>9870</v>
          </cell>
          <cell r="H335">
            <v>9772</v>
          </cell>
          <cell r="I335">
            <v>9648</v>
          </cell>
          <cell r="J335">
            <v>9455</v>
          </cell>
          <cell r="K335">
            <v>9401</v>
          </cell>
          <cell r="L335">
            <v>9401</v>
          </cell>
        </row>
        <row r="336">
          <cell r="B336" t="str">
            <v>Mendon town</v>
          </cell>
          <cell r="C336">
            <v>0.0008958873844546839</v>
          </cell>
          <cell r="D336">
            <v>5767</v>
          </cell>
          <cell r="E336">
            <v>5742</v>
          </cell>
          <cell r="F336">
            <v>5750</v>
          </cell>
          <cell r="G336">
            <v>5699</v>
          </cell>
          <cell r="H336">
            <v>5601</v>
          </cell>
          <cell r="I336">
            <v>5494</v>
          </cell>
          <cell r="J336">
            <v>5343</v>
          </cell>
          <cell r="K336">
            <v>5302</v>
          </cell>
          <cell r="L336">
            <v>5286</v>
          </cell>
        </row>
        <row r="337">
          <cell r="B337" t="str">
            <v>Milford town</v>
          </cell>
          <cell r="C337">
            <v>0.004275621377205872</v>
          </cell>
          <cell r="D337">
            <v>27523</v>
          </cell>
          <cell r="E337">
            <v>27463</v>
          </cell>
          <cell r="F337">
            <v>27355</v>
          </cell>
          <cell r="G337">
            <v>27325</v>
          </cell>
          <cell r="H337">
            <v>27231</v>
          </cell>
          <cell r="I337">
            <v>27070</v>
          </cell>
          <cell r="J337">
            <v>26803</v>
          </cell>
          <cell r="K337">
            <v>26720</v>
          </cell>
          <cell r="L337">
            <v>26799</v>
          </cell>
        </row>
        <row r="338">
          <cell r="B338" t="str">
            <v>Millbury town</v>
          </cell>
          <cell r="C338">
            <v>0.0021141202384331184</v>
          </cell>
          <cell r="D338">
            <v>13609</v>
          </cell>
          <cell r="E338">
            <v>13432</v>
          </cell>
          <cell r="F338">
            <v>13349</v>
          </cell>
          <cell r="G338">
            <v>13265</v>
          </cell>
          <cell r="H338">
            <v>13161</v>
          </cell>
          <cell r="I338">
            <v>13062</v>
          </cell>
          <cell r="J338">
            <v>12845</v>
          </cell>
          <cell r="K338">
            <v>12784</v>
          </cell>
          <cell r="L338">
            <v>12784</v>
          </cell>
        </row>
        <row r="339">
          <cell r="B339" t="str">
            <v>Millville town</v>
          </cell>
          <cell r="C339">
            <v>0.00045874032361620975</v>
          </cell>
          <cell r="D339">
            <v>2953</v>
          </cell>
          <cell r="E339">
            <v>2937</v>
          </cell>
          <cell r="F339">
            <v>2930</v>
          </cell>
          <cell r="G339">
            <v>2915</v>
          </cell>
          <cell r="H339">
            <v>2859</v>
          </cell>
          <cell r="I339">
            <v>2787</v>
          </cell>
          <cell r="J339">
            <v>2738</v>
          </cell>
          <cell r="K339">
            <v>2724</v>
          </cell>
          <cell r="L339">
            <v>2724</v>
          </cell>
        </row>
        <row r="340">
          <cell r="B340" t="str">
            <v>New Braintree town</v>
          </cell>
          <cell r="C340">
            <v>0.00017119263007960147</v>
          </cell>
          <cell r="D340">
            <v>1102</v>
          </cell>
          <cell r="E340">
            <v>1090</v>
          </cell>
          <cell r="F340">
            <v>1064</v>
          </cell>
          <cell r="G340">
            <v>1038</v>
          </cell>
          <cell r="H340">
            <v>1002</v>
          </cell>
          <cell r="I340">
            <v>970</v>
          </cell>
          <cell r="J340">
            <v>936</v>
          </cell>
          <cell r="K340">
            <v>927</v>
          </cell>
          <cell r="L340">
            <v>927</v>
          </cell>
        </row>
        <row r="341">
          <cell r="B341" t="str">
            <v>Northborough town</v>
          </cell>
          <cell r="C341">
            <v>0.0022806524520858702</v>
          </cell>
          <cell r="D341">
            <v>14681</v>
          </cell>
          <cell r="E341">
            <v>14646</v>
          </cell>
          <cell r="F341">
            <v>14291</v>
          </cell>
          <cell r="G341">
            <v>14247</v>
          </cell>
          <cell r="H341">
            <v>14239</v>
          </cell>
          <cell r="I341">
            <v>14171</v>
          </cell>
          <cell r="J341">
            <v>14051</v>
          </cell>
          <cell r="K341">
            <v>14013</v>
          </cell>
          <cell r="L341">
            <v>14013</v>
          </cell>
        </row>
        <row r="342">
          <cell r="B342" t="str">
            <v>Northbridge town</v>
          </cell>
          <cell r="C342">
            <v>0.002240883565243422</v>
          </cell>
          <cell r="D342">
            <v>14425</v>
          </cell>
          <cell r="E342">
            <v>14188</v>
          </cell>
          <cell r="F342">
            <v>13854</v>
          </cell>
          <cell r="G342">
            <v>13690</v>
          </cell>
          <cell r="H342">
            <v>13533</v>
          </cell>
          <cell r="I342">
            <v>13363</v>
          </cell>
          <cell r="J342">
            <v>13223</v>
          </cell>
          <cell r="K342">
            <v>13182</v>
          </cell>
          <cell r="L342">
            <v>13182</v>
          </cell>
        </row>
        <row r="343">
          <cell r="B343" t="str">
            <v>North Brookfield town</v>
          </cell>
          <cell r="C343">
            <v>0.0007501716975085259</v>
          </cell>
          <cell r="D343">
            <v>4829</v>
          </cell>
          <cell r="E343">
            <v>4805</v>
          </cell>
          <cell r="F343">
            <v>4806</v>
          </cell>
          <cell r="G343">
            <v>4809</v>
          </cell>
          <cell r="H343">
            <v>4787</v>
          </cell>
          <cell r="I343">
            <v>4752</v>
          </cell>
          <cell r="J343">
            <v>4699</v>
          </cell>
          <cell r="K343">
            <v>4683</v>
          </cell>
          <cell r="L343">
            <v>4683</v>
          </cell>
        </row>
        <row r="344">
          <cell r="B344" t="str">
            <v>Oakham town</v>
          </cell>
          <cell r="C344">
            <v>0.0002964024847476221</v>
          </cell>
          <cell r="D344">
            <v>1908</v>
          </cell>
          <cell r="E344">
            <v>1893</v>
          </cell>
          <cell r="F344">
            <v>1875</v>
          </cell>
          <cell r="G344">
            <v>1824</v>
          </cell>
          <cell r="H344">
            <v>1765</v>
          </cell>
          <cell r="I344">
            <v>1721</v>
          </cell>
          <cell r="J344">
            <v>1683</v>
          </cell>
          <cell r="K344">
            <v>1673</v>
          </cell>
          <cell r="L344">
            <v>1673</v>
          </cell>
        </row>
        <row r="345">
          <cell r="B345" t="str">
            <v>Oxford town</v>
          </cell>
          <cell r="C345">
            <v>0.0021301210014986346</v>
          </cell>
          <cell r="D345">
            <v>13712</v>
          </cell>
          <cell r="E345">
            <v>13690</v>
          </cell>
          <cell r="F345">
            <v>13707</v>
          </cell>
          <cell r="G345">
            <v>13718</v>
          </cell>
          <cell r="H345">
            <v>13693</v>
          </cell>
          <cell r="I345">
            <v>13594</v>
          </cell>
          <cell r="J345">
            <v>13407</v>
          </cell>
          <cell r="K345">
            <v>13352</v>
          </cell>
          <cell r="L345">
            <v>13352</v>
          </cell>
        </row>
        <row r="346">
          <cell r="B346" t="str">
            <v>Paxton town</v>
          </cell>
          <cell r="C346">
            <v>0.0007093153801664794</v>
          </cell>
          <cell r="D346">
            <v>4566</v>
          </cell>
          <cell r="E346">
            <v>4550</v>
          </cell>
          <cell r="F346">
            <v>4532</v>
          </cell>
          <cell r="G346">
            <v>4517</v>
          </cell>
          <cell r="H346">
            <v>4483</v>
          </cell>
          <cell r="I346">
            <v>4458</v>
          </cell>
          <cell r="J346">
            <v>4403</v>
          </cell>
          <cell r="K346">
            <v>4386</v>
          </cell>
          <cell r="L346">
            <v>4386</v>
          </cell>
        </row>
        <row r="347">
          <cell r="B347" t="str">
            <v>Petersham town</v>
          </cell>
          <cell r="C347">
            <v>0.00019977651749761115</v>
          </cell>
          <cell r="D347">
            <v>1286</v>
          </cell>
          <cell r="E347">
            <v>1282</v>
          </cell>
          <cell r="F347">
            <v>1262</v>
          </cell>
          <cell r="G347">
            <v>1244</v>
          </cell>
          <cell r="H347">
            <v>1210</v>
          </cell>
          <cell r="I347">
            <v>1199</v>
          </cell>
          <cell r="J347">
            <v>1184</v>
          </cell>
          <cell r="K347">
            <v>1180</v>
          </cell>
          <cell r="L347">
            <v>1180</v>
          </cell>
        </row>
        <row r="348">
          <cell r="B348" t="str">
            <v>Phillipston town</v>
          </cell>
          <cell r="C348">
            <v>0.000276518041326398</v>
          </cell>
          <cell r="D348">
            <v>1780</v>
          </cell>
          <cell r="E348">
            <v>1751</v>
          </cell>
          <cell r="F348">
            <v>1726</v>
          </cell>
          <cell r="G348">
            <v>1686</v>
          </cell>
          <cell r="H348">
            <v>1641</v>
          </cell>
          <cell r="I348">
            <v>1635</v>
          </cell>
          <cell r="J348">
            <v>1625</v>
          </cell>
          <cell r="K348">
            <v>1621</v>
          </cell>
          <cell r="L348">
            <v>1621</v>
          </cell>
        </row>
        <row r="349">
          <cell r="B349" t="str">
            <v>Princeton town</v>
          </cell>
          <cell r="C349">
            <v>0.0005471328885121201</v>
          </cell>
          <cell r="D349">
            <v>3522</v>
          </cell>
          <cell r="E349">
            <v>3515</v>
          </cell>
          <cell r="F349">
            <v>3492</v>
          </cell>
          <cell r="G349">
            <v>3489</v>
          </cell>
          <cell r="H349">
            <v>3459</v>
          </cell>
          <cell r="I349">
            <v>3417</v>
          </cell>
          <cell r="J349">
            <v>3367</v>
          </cell>
          <cell r="K349">
            <v>3353</v>
          </cell>
          <cell r="L349">
            <v>3353</v>
          </cell>
        </row>
        <row r="350">
          <cell r="B350" t="str">
            <v>Royalston town</v>
          </cell>
          <cell r="C350">
            <v>0.00021437915563507262</v>
          </cell>
          <cell r="D350">
            <v>1380</v>
          </cell>
          <cell r="E350">
            <v>1365</v>
          </cell>
          <cell r="F350">
            <v>1351</v>
          </cell>
          <cell r="G350">
            <v>1319</v>
          </cell>
          <cell r="H350">
            <v>1307</v>
          </cell>
          <cell r="I350">
            <v>1281</v>
          </cell>
          <cell r="J350">
            <v>1260</v>
          </cell>
          <cell r="K350">
            <v>1254</v>
          </cell>
          <cell r="L350">
            <v>1254</v>
          </cell>
        </row>
        <row r="351">
          <cell r="B351" t="str">
            <v>Rutland town</v>
          </cell>
          <cell r="C351">
            <v>0.001181881605849009</v>
          </cell>
          <cell r="D351">
            <v>7608</v>
          </cell>
          <cell r="E351">
            <v>7431</v>
          </cell>
          <cell r="F351">
            <v>7230</v>
          </cell>
          <cell r="G351">
            <v>7020</v>
          </cell>
          <cell r="H351">
            <v>6808</v>
          </cell>
          <cell r="I351">
            <v>6574</v>
          </cell>
          <cell r="J351">
            <v>6400</v>
          </cell>
          <cell r="K351">
            <v>6353</v>
          </cell>
          <cell r="L351">
            <v>6353</v>
          </cell>
        </row>
        <row r="352">
          <cell r="B352" t="str">
            <v>Shrewsbury town</v>
          </cell>
          <cell r="C352">
            <v>0.0051671590396621635</v>
          </cell>
          <cell r="D352">
            <v>33262</v>
          </cell>
          <cell r="E352">
            <v>33105</v>
          </cell>
          <cell r="F352">
            <v>33090</v>
          </cell>
          <cell r="G352">
            <v>33003</v>
          </cell>
          <cell r="H352">
            <v>32747</v>
          </cell>
          <cell r="I352">
            <v>32404</v>
          </cell>
          <cell r="J352">
            <v>31807</v>
          </cell>
          <cell r="K352">
            <v>31640</v>
          </cell>
          <cell r="L352">
            <v>31640</v>
          </cell>
        </row>
        <row r="353">
          <cell r="B353" t="str">
            <v>Southborough town</v>
          </cell>
          <cell r="C353">
            <v>0.0014837212430946223</v>
          </cell>
          <cell r="D353">
            <v>9551</v>
          </cell>
          <cell r="E353">
            <v>9540</v>
          </cell>
          <cell r="F353">
            <v>9530</v>
          </cell>
          <cell r="G353">
            <v>9410</v>
          </cell>
          <cell r="H353">
            <v>9206</v>
          </cell>
          <cell r="I353">
            <v>9035</v>
          </cell>
          <cell r="J353">
            <v>8836</v>
          </cell>
          <cell r="K353">
            <v>8781</v>
          </cell>
          <cell r="L353">
            <v>8781</v>
          </cell>
        </row>
        <row r="354">
          <cell r="B354" t="str">
            <v>Southbridge town</v>
          </cell>
          <cell r="C354">
            <v>0.002659078265946042</v>
          </cell>
          <cell r="D354">
            <v>17117</v>
          </cell>
          <cell r="E354">
            <v>17199</v>
          </cell>
          <cell r="F354">
            <v>17279</v>
          </cell>
          <cell r="G354">
            <v>17372</v>
          </cell>
          <cell r="H354">
            <v>17395</v>
          </cell>
          <cell r="I354">
            <v>17350</v>
          </cell>
          <cell r="J354">
            <v>17249</v>
          </cell>
          <cell r="K354">
            <v>17214</v>
          </cell>
          <cell r="L354">
            <v>17214</v>
          </cell>
        </row>
        <row r="355">
          <cell r="B355" t="str">
            <v>Spencer town</v>
          </cell>
          <cell r="C355">
            <v>0.0018789245560914517</v>
          </cell>
          <cell r="D355">
            <v>12095</v>
          </cell>
          <cell r="E355">
            <v>12068</v>
          </cell>
          <cell r="F355">
            <v>11989</v>
          </cell>
          <cell r="G355">
            <v>11970</v>
          </cell>
          <cell r="H355">
            <v>11937</v>
          </cell>
          <cell r="I355">
            <v>11848</v>
          </cell>
          <cell r="J355">
            <v>11728</v>
          </cell>
          <cell r="K355">
            <v>11691</v>
          </cell>
          <cell r="L355">
            <v>11691</v>
          </cell>
        </row>
        <row r="356">
          <cell r="B356" t="str">
            <v>Sterling town</v>
          </cell>
          <cell r="C356">
            <v>0.0012190095900495759</v>
          </cell>
          <cell r="D356">
            <v>7847</v>
          </cell>
          <cell r="E356">
            <v>7754</v>
          </cell>
          <cell r="F356">
            <v>7726</v>
          </cell>
          <cell r="G356">
            <v>7675</v>
          </cell>
          <cell r="H356">
            <v>7569</v>
          </cell>
          <cell r="I356">
            <v>7440</v>
          </cell>
          <cell r="J356">
            <v>7297</v>
          </cell>
          <cell r="K356">
            <v>7257</v>
          </cell>
          <cell r="L356">
            <v>7257</v>
          </cell>
        </row>
        <row r="357">
          <cell r="B357" t="str">
            <v>Sturbridge town</v>
          </cell>
          <cell r="C357">
            <v>0.0013933091644137436</v>
          </cell>
          <cell r="D357">
            <v>8969</v>
          </cell>
          <cell r="E357">
            <v>8842</v>
          </cell>
          <cell r="F357">
            <v>8675</v>
          </cell>
          <cell r="G357">
            <v>8447</v>
          </cell>
          <cell r="H357">
            <v>8239</v>
          </cell>
          <cell r="I357">
            <v>8088</v>
          </cell>
          <cell r="J357">
            <v>7891</v>
          </cell>
          <cell r="K357">
            <v>7837</v>
          </cell>
          <cell r="L357">
            <v>7837</v>
          </cell>
        </row>
        <row r="358">
          <cell r="B358" t="str">
            <v>Sutton town</v>
          </cell>
          <cell r="C358">
            <v>0.0014040281221954973</v>
          </cell>
          <cell r="D358">
            <v>9038</v>
          </cell>
          <cell r="E358">
            <v>8971</v>
          </cell>
          <cell r="F358">
            <v>8860</v>
          </cell>
          <cell r="G358">
            <v>8852</v>
          </cell>
          <cell r="H358">
            <v>8710</v>
          </cell>
          <cell r="I358">
            <v>8553</v>
          </cell>
          <cell r="J358">
            <v>8314</v>
          </cell>
          <cell r="K358">
            <v>8250</v>
          </cell>
          <cell r="L358">
            <v>8250</v>
          </cell>
        </row>
        <row r="359">
          <cell r="B359" t="str">
            <v>Templeton town</v>
          </cell>
          <cell r="C359">
            <v>0.0011955521607011005</v>
          </cell>
          <cell r="D359">
            <v>7696</v>
          </cell>
          <cell r="E359">
            <v>7477</v>
          </cell>
          <cell r="F359">
            <v>7308</v>
          </cell>
          <cell r="G359">
            <v>7233</v>
          </cell>
          <cell r="H359">
            <v>7140</v>
          </cell>
          <cell r="I359">
            <v>6981</v>
          </cell>
          <cell r="J359">
            <v>6837</v>
          </cell>
          <cell r="K359">
            <v>6799</v>
          </cell>
          <cell r="L359">
            <v>6799</v>
          </cell>
        </row>
        <row r="360">
          <cell r="B360" t="str">
            <v>Upton town</v>
          </cell>
          <cell r="C360">
            <v>0.0010072713370563847</v>
          </cell>
          <cell r="D360">
            <v>6484</v>
          </cell>
          <cell r="E360">
            <v>6384</v>
          </cell>
          <cell r="F360">
            <v>6249</v>
          </cell>
          <cell r="G360">
            <v>6180</v>
          </cell>
          <cell r="H360">
            <v>6082</v>
          </cell>
          <cell r="I360">
            <v>5921</v>
          </cell>
          <cell r="J360">
            <v>5757</v>
          </cell>
          <cell r="K360">
            <v>5713</v>
          </cell>
          <cell r="L360">
            <v>5642</v>
          </cell>
        </row>
        <row r="361">
          <cell r="B361" t="str">
            <v>Uxbridge town</v>
          </cell>
          <cell r="C361">
            <v>0.0019593944130617182</v>
          </cell>
          <cell r="D361">
            <v>12613</v>
          </cell>
          <cell r="E361">
            <v>12384</v>
          </cell>
          <cell r="F361">
            <v>12218</v>
          </cell>
          <cell r="G361">
            <v>12027</v>
          </cell>
          <cell r="H361">
            <v>11777</v>
          </cell>
          <cell r="I361">
            <v>11571</v>
          </cell>
          <cell r="J361">
            <v>11244</v>
          </cell>
          <cell r="K361">
            <v>11156</v>
          </cell>
          <cell r="L361">
            <v>11156</v>
          </cell>
        </row>
        <row r="362">
          <cell r="B362" t="str">
            <v>Warren town</v>
          </cell>
          <cell r="C362">
            <v>0.0007918047509217138</v>
          </cell>
          <cell r="D362">
            <v>5097</v>
          </cell>
          <cell r="E362">
            <v>5035</v>
          </cell>
          <cell r="F362">
            <v>4969</v>
          </cell>
          <cell r="G362">
            <v>4910</v>
          </cell>
          <cell r="H362">
            <v>4857</v>
          </cell>
          <cell r="I362">
            <v>4798</v>
          </cell>
          <cell r="J362">
            <v>4783</v>
          </cell>
          <cell r="K362">
            <v>4776</v>
          </cell>
          <cell r="L362">
            <v>4776</v>
          </cell>
        </row>
        <row r="363">
          <cell r="B363" t="str">
            <v>Webster town</v>
          </cell>
          <cell r="C363">
            <v>0.002613872226605603</v>
          </cell>
          <cell r="D363">
            <v>16826</v>
          </cell>
          <cell r="E363">
            <v>16817</v>
          </cell>
          <cell r="F363">
            <v>16846</v>
          </cell>
          <cell r="G363">
            <v>16848</v>
          </cell>
          <cell r="H363">
            <v>16734</v>
          </cell>
          <cell r="I363">
            <v>16602</v>
          </cell>
          <cell r="J363">
            <v>16460</v>
          </cell>
          <cell r="K363">
            <v>16415</v>
          </cell>
          <cell r="L363">
            <v>16415</v>
          </cell>
        </row>
        <row r="364">
          <cell r="B364" t="str">
            <v>Westborough town</v>
          </cell>
          <cell r="C364">
            <v>0.0028947399899303936</v>
          </cell>
          <cell r="D364">
            <v>18634</v>
          </cell>
          <cell r="E364">
            <v>18695</v>
          </cell>
          <cell r="F364">
            <v>18700</v>
          </cell>
          <cell r="G364">
            <v>18765</v>
          </cell>
          <cell r="H364">
            <v>18540</v>
          </cell>
          <cell r="I364">
            <v>18339</v>
          </cell>
          <cell r="J364">
            <v>18072</v>
          </cell>
          <cell r="K364">
            <v>17997</v>
          </cell>
          <cell r="L364">
            <v>17997</v>
          </cell>
        </row>
        <row r="365">
          <cell r="B365" t="str">
            <v>West Boylston town</v>
          </cell>
          <cell r="C365">
            <v>0.0012084459794820506</v>
          </cell>
          <cell r="D365">
            <v>7779</v>
          </cell>
          <cell r="E365">
            <v>7685</v>
          </cell>
          <cell r="F365">
            <v>7603</v>
          </cell>
          <cell r="G365">
            <v>7627</v>
          </cell>
          <cell r="H365">
            <v>7559</v>
          </cell>
          <cell r="I365">
            <v>7585</v>
          </cell>
          <cell r="J365">
            <v>7503</v>
          </cell>
          <cell r="K365">
            <v>7481</v>
          </cell>
          <cell r="L365">
            <v>7481</v>
          </cell>
        </row>
        <row r="366">
          <cell r="B366" t="str">
            <v>West Brookfield town</v>
          </cell>
          <cell r="C366">
            <v>0.0006007276774208883</v>
          </cell>
          <cell r="D366">
            <v>3867</v>
          </cell>
          <cell r="E366">
            <v>3888</v>
          </cell>
          <cell r="F366">
            <v>3891</v>
          </cell>
          <cell r="G366">
            <v>3893</v>
          </cell>
          <cell r="H366">
            <v>3881</v>
          </cell>
          <cell r="I366">
            <v>3857</v>
          </cell>
          <cell r="J366">
            <v>3816</v>
          </cell>
          <cell r="K366">
            <v>3804</v>
          </cell>
          <cell r="L366">
            <v>3804</v>
          </cell>
        </row>
        <row r="367">
          <cell r="B367" t="str">
            <v>Westminster town</v>
          </cell>
          <cell r="C367">
            <v>0.0011529870240025426</v>
          </cell>
          <cell r="D367">
            <v>7422</v>
          </cell>
          <cell r="E367">
            <v>7355</v>
          </cell>
          <cell r="F367">
            <v>7287</v>
          </cell>
          <cell r="G367">
            <v>7247</v>
          </cell>
          <cell r="H367">
            <v>7150</v>
          </cell>
          <cell r="I367">
            <v>7057</v>
          </cell>
          <cell r="J367">
            <v>6940</v>
          </cell>
          <cell r="K367">
            <v>6907</v>
          </cell>
          <cell r="L367">
            <v>6907</v>
          </cell>
        </row>
        <row r="368">
          <cell r="B368" t="str">
            <v>Winchendon town</v>
          </cell>
          <cell r="C368">
            <v>0.0015761528355604686</v>
          </cell>
          <cell r="D368">
            <v>10146</v>
          </cell>
          <cell r="E368">
            <v>10084</v>
          </cell>
          <cell r="F368">
            <v>10016</v>
          </cell>
          <cell r="G368">
            <v>9971</v>
          </cell>
          <cell r="H368">
            <v>9914</v>
          </cell>
          <cell r="I368">
            <v>9766</v>
          </cell>
          <cell r="J368">
            <v>9646</v>
          </cell>
          <cell r="K368">
            <v>9611</v>
          </cell>
          <cell r="L368">
            <v>9611</v>
          </cell>
        </row>
        <row r="369">
          <cell r="B369" t="str">
            <v>Worcester city</v>
          </cell>
          <cell r="C369">
            <v>0.027256290125214515</v>
          </cell>
          <cell r="D369">
            <v>175454</v>
          </cell>
          <cell r="E369">
            <v>175559</v>
          </cell>
          <cell r="F369">
            <v>175628</v>
          </cell>
          <cell r="G369">
            <v>175372</v>
          </cell>
          <cell r="H369">
            <v>175091</v>
          </cell>
          <cell r="I369">
            <v>174116</v>
          </cell>
          <cell r="J369">
            <v>173042</v>
          </cell>
          <cell r="K369">
            <v>172648</v>
          </cell>
          <cell r="L369">
            <v>172648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91"/>
  <sheetViews>
    <sheetView tabSelected="1" workbookViewId="0" topLeftCell="A1">
      <selection activeCell="D2" sqref="D2"/>
    </sheetView>
  </sheetViews>
  <sheetFormatPr defaultColWidth="9.140625" defaultRowHeight="12.75"/>
  <cols>
    <col min="3" max="3" width="22.8515625" style="0" customWidth="1"/>
    <col min="4" max="4" width="9.8515625" style="0" customWidth="1"/>
    <col min="5" max="5" width="13.8515625" style="0" customWidth="1"/>
    <col min="6" max="6" width="10.57421875" style="0" customWidth="1"/>
    <col min="7" max="7" width="11.00390625" style="0" customWidth="1"/>
    <col min="8" max="8" width="10.421875" style="0" customWidth="1"/>
    <col min="9" max="9" width="11.28125" style="0" customWidth="1"/>
    <col min="10" max="10" width="10.8515625" style="0" customWidth="1"/>
    <col min="11" max="11" width="11.28125" style="0" customWidth="1"/>
    <col min="12" max="13" width="10.00390625" style="0" bestFit="1" customWidth="1"/>
    <col min="14" max="14" width="17.421875" style="0" customWidth="1"/>
    <col min="16" max="22" width="10.00390625" style="0" bestFit="1" customWidth="1"/>
    <col min="24" max="24" width="10.00390625" style="0" customWidth="1"/>
  </cols>
  <sheetData>
    <row r="1" spans="1:24" ht="19.5" thickBot="1">
      <c r="A1" s="1"/>
      <c r="B1" s="1"/>
      <c r="C1" s="2" t="s">
        <v>0</v>
      </c>
      <c r="D1" s="2"/>
      <c r="E1" s="2"/>
      <c r="F1" s="2"/>
      <c r="G1" s="2"/>
      <c r="H1" s="2"/>
      <c r="I1" s="2"/>
      <c r="J1" s="2"/>
      <c r="K1" s="2"/>
      <c r="L1" s="2"/>
      <c r="M1" s="2"/>
      <c r="N1" s="2"/>
      <c r="O1" s="2"/>
      <c r="P1" s="2"/>
      <c r="Q1" s="106"/>
      <c r="R1" s="106"/>
      <c r="S1" s="106"/>
      <c r="T1" s="106"/>
      <c r="U1" s="106"/>
      <c r="V1" s="106"/>
      <c r="W1" s="3"/>
      <c r="X1" s="3"/>
    </row>
    <row r="2" spans="1:24" ht="13.5" thickBot="1">
      <c r="A2" s="1"/>
      <c r="B2" s="1"/>
      <c r="C2" s="3"/>
      <c r="D2" s="4" t="s">
        <v>1</v>
      </c>
      <c r="E2" s="4"/>
      <c r="F2" s="4"/>
      <c r="G2" s="4"/>
      <c r="H2" s="4"/>
      <c r="I2" s="4"/>
      <c r="J2" s="4"/>
      <c r="K2" s="4"/>
      <c r="L2" s="4"/>
      <c r="M2" s="4"/>
      <c r="N2" s="4" t="s">
        <v>2</v>
      </c>
      <c r="O2" s="4"/>
      <c r="P2" s="5"/>
      <c r="Q2" s="3"/>
      <c r="R2" s="3"/>
      <c r="S2" s="3"/>
      <c r="T2" s="3"/>
      <c r="U2" s="3"/>
      <c r="V2" s="3"/>
      <c r="W2" s="3"/>
      <c r="X2" s="6" t="s">
        <v>3</v>
      </c>
    </row>
    <row r="3" spans="1:24" ht="13.5" thickBot="1">
      <c r="A3" s="7" t="s">
        <v>4</v>
      </c>
      <c r="B3" s="8"/>
      <c r="C3" s="9"/>
      <c r="D3" s="10" t="s">
        <v>5</v>
      </c>
      <c r="E3" s="11" t="s">
        <v>6</v>
      </c>
      <c r="F3" s="12" t="s">
        <v>7</v>
      </c>
      <c r="G3" s="13"/>
      <c r="H3" s="13"/>
      <c r="I3" s="13"/>
      <c r="J3" s="13"/>
      <c r="K3" s="13"/>
      <c r="L3" s="13"/>
      <c r="M3" s="14"/>
      <c r="N3" s="12" t="s">
        <v>8</v>
      </c>
      <c r="O3" s="15"/>
      <c r="P3" s="16" t="s">
        <v>9</v>
      </c>
      <c r="Q3" s="17"/>
      <c r="R3" s="17"/>
      <c r="S3" s="17"/>
      <c r="T3" s="17"/>
      <c r="U3" s="17"/>
      <c r="V3" s="18"/>
      <c r="W3" s="19"/>
      <c r="X3" s="20"/>
    </row>
    <row r="4" spans="1:24" ht="16.5" thickBot="1">
      <c r="A4" s="21" t="s">
        <v>10</v>
      </c>
      <c r="B4" s="21" t="s">
        <v>11</v>
      </c>
      <c r="C4" s="22" t="s">
        <v>12</v>
      </c>
      <c r="D4" s="23" t="s">
        <v>13</v>
      </c>
      <c r="E4" s="24" t="s">
        <v>14</v>
      </c>
      <c r="F4" s="25">
        <v>1930</v>
      </c>
      <c r="G4" s="26">
        <v>1940</v>
      </c>
      <c r="H4" s="26">
        <v>1950</v>
      </c>
      <c r="I4" s="26">
        <v>1960</v>
      </c>
      <c r="J4" s="26">
        <v>1970</v>
      </c>
      <c r="K4" s="26">
        <v>1980</v>
      </c>
      <c r="L4" s="26">
        <v>1990</v>
      </c>
      <c r="M4" s="26" t="s">
        <v>15</v>
      </c>
      <c r="N4" s="27" t="s">
        <v>16</v>
      </c>
      <c r="O4" s="27" t="s">
        <v>17</v>
      </c>
      <c r="P4" s="28">
        <v>2000</v>
      </c>
      <c r="Q4" s="29">
        <v>2001</v>
      </c>
      <c r="R4" s="29">
        <v>2002</v>
      </c>
      <c r="S4" s="29">
        <v>2003</v>
      </c>
      <c r="T4" s="29">
        <v>2004</v>
      </c>
      <c r="U4" s="29">
        <v>2005</v>
      </c>
      <c r="V4" s="30">
        <v>2006</v>
      </c>
      <c r="W4" s="31"/>
      <c r="X4" s="24" t="s">
        <v>14</v>
      </c>
    </row>
    <row r="5" spans="1:24" ht="12.75">
      <c r="A5" s="32"/>
      <c r="B5" s="32" t="s">
        <v>18</v>
      </c>
      <c r="C5" s="33" t="s">
        <v>19</v>
      </c>
      <c r="D5" s="34">
        <v>7840.017623901367</v>
      </c>
      <c r="E5" s="35">
        <f>M5/D5</f>
        <v>809.8319805613585</v>
      </c>
      <c r="F5" s="36">
        <f aca="true" t="shared" si="0" ref="F5:N5">SUBTOTAL(9,F8:F384)</f>
        <v>4248326</v>
      </c>
      <c r="G5" s="37">
        <f t="shared" si="0"/>
        <v>4316721</v>
      </c>
      <c r="H5" s="37">
        <f t="shared" si="0"/>
        <v>4690514</v>
      </c>
      <c r="I5" s="37">
        <f t="shared" si="0"/>
        <v>5148578</v>
      </c>
      <c r="J5" s="37">
        <f t="shared" si="0"/>
        <v>5689377</v>
      </c>
      <c r="K5" s="37">
        <f t="shared" si="0"/>
        <v>5737037</v>
      </c>
      <c r="L5" s="37">
        <f t="shared" si="0"/>
        <v>6016425</v>
      </c>
      <c r="M5" s="38">
        <f t="shared" si="0"/>
        <v>6349097</v>
      </c>
      <c r="N5" s="39">
        <f t="shared" si="0"/>
        <v>6349105</v>
      </c>
      <c r="O5" s="40">
        <f>N5-M5</f>
        <v>8</v>
      </c>
      <c r="P5" s="41">
        <f aca="true" t="shared" si="1" ref="P5:V5">SUBTOTAL(9,P8:P384)</f>
        <v>6362604</v>
      </c>
      <c r="Q5" s="42">
        <f t="shared" si="1"/>
        <v>6406727</v>
      </c>
      <c r="R5" s="42">
        <f t="shared" si="1"/>
        <v>6431247</v>
      </c>
      <c r="S5" s="42">
        <f t="shared" si="1"/>
        <v>6439592</v>
      </c>
      <c r="T5" s="42">
        <f t="shared" si="1"/>
        <v>6435995</v>
      </c>
      <c r="U5" s="42">
        <f t="shared" si="1"/>
        <v>6433367</v>
      </c>
      <c r="V5" s="43">
        <f t="shared" si="1"/>
        <v>6437193</v>
      </c>
      <c r="W5" s="31"/>
      <c r="X5" s="44">
        <f>V5/D5</f>
        <v>821.0686899957133</v>
      </c>
    </row>
    <row r="6" spans="1:24" ht="12.75">
      <c r="A6" s="32"/>
      <c r="B6" s="32"/>
      <c r="C6" s="33"/>
      <c r="D6" s="34"/>
      <c r="E6" s="35"/>
      <c r="F6" s="45"/>
      <c r="G6" s="46"/>
      <c r="H6" s="46"/>
      <c r="I6" s="46"/>
      <c r="J6" s="46"/>
      <c r="K6" s="46"/>
      <c r="L6" s="46"/>
      <c r="M6" s="47"/>
      <c r="N6" s="48"/>
      <c r="O6" s="40"/>
      <c r="P6" s="49"/>
      <c r="Q6" s="50"/>
      <c r="R6" s="51"/>
      <c r="S6" s="51"/>
      <c r="T6" s="51"/>
      <c r="U6" s="51"/>
      <c r="V6" s="52"/>
      <c r="W6" s="31"/>
      <c r="X6" s="53"/>
    </row>
    <row r="7" spans="1:24" ht="12.75">
      <c r="A7" s="54" t="s">
        <v>20</v>
      </c>
      <c r="B7" s="32" t="s">
        <v>18</v>
      </c>
      <c r="C7" s="33" t="s">
        <v>21</v>
      </c>
      <c r="D7" s="34">
        <v>395.5144929885864</v>
      </c>
      <c r="E7" s="35">
        <f aca="true" t="shared" si="2" ref="E7:E22">M7/D7</f>
        <v>561.8757439728334</v>
      </c>
      <c r="F7" s="41">
        <f aca="true" t="shared" si="3" ref="F7:N7">SUBTOTAL(9,F8:F22)</f>
        <v>32305</v>
      </c>
      <c r="G7" s="42">
        <f t="shared" si="3"/>
        <v>37295</v>
      </c>
      <c r="H7" s="42">
        <f t="shared" si="3"/>
        <v>46805</v>
      </c>
      <c r="I7" s="42">
        <f t="shared" si="3"/>
        <v>70286</v>
      </c>
      <c r="J7" s="42">
        <f t="shared" si="3"/>
        <v>96656</v>
      </c>
      <c r="K7" s="42">
        <f t="shared" si="3"/>
        <v>147925</v>
      </c>
      <c r="L7" s="42">
        <f t="shared" si="3"/>
        <v>186605</v>
      </c>
      <c r="M7" s="43">
        <f t="shared" si="3"/>
        <v>222230</v>
      </c>
      <c r="N7" s="55">
        <f t="shared" si="3"/>
        <v>222230</v>
      </c>
      <c r="O7" s="40">
        <f aca="true" t="shared" si="4" ref="O7:O70">N7-M7</f>
        <v>0</v>
      </c>
      <c r="P7" s="41">
        <f aca="true" t="shared" si="5" ref="P7:V7">SUBTOTAL(9,P8:P22)</f>
        <v>223248</v>
      </c>
      <c r="Q7" s="42">
        <f t="shared" si="5"/>
        <v>225367</v>
      </c>
      <c r="R7" s="42">
        <f t="shared" si="5"/>
        <v>227527</v>
      </c>
      <c r="S7" s="42">
        <f t="shared" si="5"/>
        <v>228786</v>
      </c>
      <c r="T7" s="42">
        <f t="shared" si="5"/>
        <v>227705</v>
      </c>
      <c r="U7" s="42">
        <f t="shared" si="5"/>
        <v>226161</v>
      </c>
      <c r="V7" s="43">
        <f t="shared" si="5"/>
        <v>224816</v>
      </c>
      <c r="W7" s="31"/>
      <c r="X7" s="53">
        <f aca="true" t="shared" si="6" ref="X7:X22">V7/D7</f>
        <v>568.4140631642736</v>
      </c>
    </row>
    <row r="8" spans="1:24" ht="12.75">
      <c r="A8" s="56" t="s">
        <v>20</v>
      </c>
      <c r="B8" s="56" t="s">
        <v>22</v>
      </c>
      <c r="C8" s="57" t="s">
        <v>23</v>
      </c>
      <c r="D8" s="58">
        <v>60.03585457801819</v>
      </c>
      <c r="E8" s="59">
        <f t="shared" si="2"/>
        <v>796.5406728383509</v>
      </c>
      <c r="F8" s="60">
        <v>7271</v>
      </c>
      <c r="G8" s="61">
        <v>8333</v>
      </c>
      <c r="H8" s="61">
        <v>10480</v>
      </c>
      <c r="I8" s="61">
        <v>13465</v>
      </c>
      <c r="J8" s="61">
        <v>19842</v>
      </c>
      <c r="K8" s="61">
        <v>30898</v>
      </c>
      <c r="L8" s="61">
        <v>40949</v>
      </c>
      <c r="M8" s="62">
        <f>VLOOKUP(C8,'[1]Vintage Comparisons'!$B$4:$L$369,11,FALSE)</f>
        <v>47821</v>
      </c>
      <c r="N8" s="63">
        <f>VLOOKUP(C8,'[1]Vintage Comparisons'!$B$4:$L$369,10,FALSE)</f>
        <v>47821</v>
      </c>
      <c r="O8" s="40">
        <f t="shared" si="4"/>
        <v>0</v>
      </c>
      <c r="P8" s="64">
        <f>VLOOKUP(C8,'[1]Vintage Comparisons'!$B$4:$L$369,9,FALSE)</f>
        <v>47992</v>
      </c>
      <c r="Q8" s="65">
        <f>VLOOKUP(C8,'[1]Vintage Comparisons'!$B$4:$L$369,8,FALSE)</f>
        <v>48265</v>
      </c>
      <c r="R8" s="66">
        <f>VLOOKUP(C8,'[1]Vintage Comparisons'!$B$4:$L$369,7,FALSE)</f>
        <v>48597</v>
      </c>
      <c r="S8" s="66">
        <f>VLOOKUP(C8,'[1]Vintage Comparisons'!$B$4:$L$369,6,FALSE)</f>
        <v>48694</v>
      </c>
      <c r="T8" s="66">
        <f>VLOOKUP(C8,'[1]Vintage Comparisons'!$B$4:$L$369,5,FALSE)</f>
        <v>48336</v>
      </c>
      <c r="U8" s="66">
        <f>VLOOKUP(C8,'[1]Vintage Comparisons'!$B$4:$L$369,4,FALSE)</f>
        <v>47760</v>
      </c>
      <c r="V8" s="67">
        <f>VLOOKUP(C8,'[1]Vintage Comparisons'!$B$4:$L$369,3,FALSE)</f>
        <v>47380</v>
      </c>
      <c r="W8" s="3"/>
      <c r="X8" s="68">
        <f t="shared" si="6"/>
        <v>789.1950624010595</v>
      </c>
    </row>
    <row r="9" spans="1:24" ht="12.75">
      <c r="A9" s="56" t="s">
        <v>20</v>
      </c>
      <c r="B9" s="56" t="s">
        <v>24</v>
      </c>
      <c r="C9" s="57" t="s">
        <v>25</v>
      </c>
      <c r="D9" s="58">
        <v>40.911473989486694</v>
      </c>
      <c r="E9" s="59">
        <f t="shared" si="2"/>
        <v>457.59778796556844</v>
      </c>
      <c r="F9" s="60">
        <v>2895</v>
      </c>
      <c r="G9" s="61">
        <v>3315</v>
      </c>
      <c r="H9" s="61">
        <v>4720</v>
      </c>
      <c r="I9" s="61">
        <v>14011</v>
      </c>
      <c r="J9" s="61">
        <v>12636</v>
      </c>
      <c r="K9" s="61">
        <v>13874</v>
      </c>
      <c r="L9" s="61">
        <v>16064</v>
      </c>
      <c r="M9" s="62">
        <f>VLOOKUP(C9,'[1]Vintage Comparisons'!$B$4:$L$369,11,FALSE)</f>
        <v>18721</v>
      </c>
      <c r="N9" s="63">
        <f>VLOOKUP(C9,'[1]Vintage Comparisons'!$B$4:$L$369,10,FALSE)</f>
        <v>18721</v>
      </c>
      <c r="O9" s="40">
        <f t="shared" si="4"/>
        <v>0</v>
      </c>
      <c r="P9" s="64">
        <f>VLOOKUP(C9,'[1]Vintage Comparisons'!$B$4:$L$369,9,FALSE)</f>
        <v>18827</v>
      </c>
      <c r="Q9" s="65">
        <f>VLOOKUP(C9,'[1]Vintage Comparisons'!$B$4:$L$369,8,FALSE)</f>
        <v>19048</v>
      </c>
      <c r="R9" s="66">
        <f>VLOOKUP(C9,'[1]Vintage Comparisons'!$B$4:$L$369,7,FALSE)</f>
        <v>19268</v>
      </c>
      <c r="S9" s="66">
        <f>VLOOKUP(C9,'[1]Vintage Comparisons'!$B$4:$L$369,6,FALSE)</f>
        <v>19436</v>
      </c>
      <c r="T9" s="66">
        <f>VLOOKUP(C9,'[1]Vintage Comparisons'!$B$4:$L$369,5,FALSE)</f>
        <v>19434</v>
      </c>
      <c r="U9" s="66">
        <f>VLOOKUP(C9,'[1]Vintage Comparisons'!$B$4:$L$369,4,FALSE)</f>
        <v>19325</v>
      </c>
      <c r="V9" s="67">
        <f>VLOOKUP(C9,'[1]Vintage Comparisons'!$B$4:$L$369,3,FALSE)</f>
        <v>19224</v>
      </c>
      <c r="W9" s="3"/>
      <c r="X9" s="68">
        <f t="shared" si="6"/>
        <v>469.8926273089091</v>
      </c>
    </row>
    <row r="10" spans="1:24" ht="12.75">
      <c r="A10" s="56" t="s">
        <v>20</v>
      </c>
      <c r="B10" s="56" t="s">
        <v>26</v>
      </c>
      <c r="C10" s="57" t="s">
        <v>27</v>
      </c>
      <c r="D10" s="58">
        <v>22.984879076480865</v>
      </c>
      <c r="E10" s="59">
        <f t="shared" si="2"/>
        <v>439.1582816865294</v>
      </c>
      <c r="F10" s="60">
        <v>769</v>
      </c>
      <c r="G10" s="61">
        <v>827</v>
      </c>
      <c r="H10" s="61">
        <v>987</v>
      </c>
      <c r="I10" s="61">
        <v>1236</v>
      </c>
      <c r="J10" s="61">
        <v>1790</v>
      </c>
      <c r="K10" s="61">
        <v>5226</v>
      </c>
      <c r="L10" s="61">
        <v>8440</v>
      </c>
      <c r="M10" s="62">
        <f>VLOOKUP(C10,'[1]Vintage Comparisons'!$B$4:$L$369,11,FALSE)</f>
        <v>10094</v>
      </c>
      <c r="N10" s="63">
        <f>VLOOKUP(C10,'[1]Vintage Comparisons'!$B$4:$L$369,10,FALSE)</f>
        <v>10094</v>
      </c>
      <c r="O10" s="40">
        <f t="shared" si="4"/>
        <v>0</v>
      </c>
      <c r="P10" s="64">
        <f>VLOOKUP(C10,'[1]Vintage Comparisons'!$B$4:$L$369,9,FALSE)</f>
        <v>10140</v>
      </c>
      <c r="Q10" s="65">
        <f>VLOOKUP(C10,'[1]Vintage Comparisons'!$B$4:$L$369,8,FALSE)</f>
        <v>10240</v>
      </c>
      <c r="R10" s="66">
        <f>VLOOKUP(C10,'[1]Vintage Comparisons'!$B$4:$L$369,7,FALSE)</f>
        <v>10326</v>
      </c>
      <c r="S10" s="66">
        <f>VLOOKUP(C10,'[1]Vintage Comparisons'!$B$4:$L$369,6,FALSE)</f>
        <v>10383</v>
      </c>
      <c r="T10" s="66">
        <f>VLOOKUP(C10,'[1]Vintage Comparisons'!$B$4:$L$369,5,FALSE)</f>
        <v>10324</v>
      </c>
      <c r="U10" s="66">
        <f>VLOOKUP(C10,'[1]Vintage Comparisons'!$B$4:$L$369,4,FALSE)</f>
        <v>10226</v>
      </c>
      <c r="V10" s="67">
        <f>VLOOKUP(C10,'[1]Vintage Comparisons'!$B$4:$L$369,3,FALSE)</f>
        <v>10143</v>
      </c>
      <c r="W10" s="3"/>
      <c r="X10" s="68">
        <f t="shared" si="6"/>
        <v>441.29011800539604</v>
      </c>
    </row>
    <row r="11" spans="1:24" ht="12.75">
      <c r="A11" s="56" t="s">
        <v>20</v>
      </c>
      <c r="B11" s="56" t="s">
        <v>28</v>
      </c>
      <c r="C11" s="57" t="s">
        <v>29</v>
      </c>
      <c r="D11" s="58">
        <v>16.221443474292755</v>
      </c>
      <c r="E11" s="59">
        <f t="shared" si="2"/>
        <v>408.410016685574</v>
      </c>
      <c r="F11" s="60">
        <v>1931</v>
      </c>
      <c r="G11" s="61">
        <v>2136</v>
      </c>
      <c r="H11" s="61">
        <v>2457</v>
      </c>
      <c r="I11" s="61">
        <v>3273</v>
      </c>
      <c r="J11" s="61">
        <v>4554</v>
      </c>
      <c r="K11" s="61">
        <v>6071</v>
      </c>
      <c r="L11" s="61">
        <v>6579</v>
      </c>
      <c r="M11" s="62">
        <f>VLOOKUP(C11,'[1]Vintage Comparisons'!$B$4:$L$369,11,FALSE)</f>
        <v>6625</v>
      </c>
      <c r="N11" s="63">
        <f>VLOOKUP(C11,'[1]Vintage Comparisons'!$B$4:$L$369,10,FALSE)</f>
        <v>6625</v>
      </c>
      <c r="O11" s="40">
        <f t="shared" si="4"/>
        <v>0</v>
      </c>
      <c r="P11" s="64">
        <f>VLOOKUP(C11,'[1]Vintage Comparisons'!$B$4:$L$369,9,FALSE)</f>
        <v>6657</v>
      </c>
      <c r="Q11" s="65">
        <f>VLOOKUP(C11,'[1]Vintage Comparisons'!$B$4:$L$369,8,FALSE)</f>
        <v>6732</v>
      </c>
      <c r="R11" s="66">
        <f>VLOOKUP(C11,'[1]Vintage Comparisons'!$B$4:$L$369,7,FALSE)</f>
        <v>6780</v>
      </c>
      <c r="S11" s="66">
        <f>VLOOKUP(C11,'[1]Vintage Comparisons'!$B$4:$L$369,6,FALSE)</f>
        <v>6833</v>
      </c>
      <c r="T11" s="66">
        <f>VLOOKUP(C11,'[1]Vintage Comparisons'!$B$4:$L$369,5,FALSE)</f>
        <v>6831</v>
      </c>
      <c r="U11" s="66">
        <f>VLOOKUP(C11,'[1]Vintage Comparisons'!$B$4:$L$369,4,FALSE)</f>
        <v>6821</v>
      </c>
      <c r="V11" s="67">
        <f>VLOOKUP(C11,'[1]Vintage Comparisons'!$B$4:$L$369,3,FALSE)</f>
        <v>6783</v>
      </c>
      <c r="W11" s="3"/>
      <c r="X11" s="68">
        <f t="shared" si="6"/>
        <v>418.1502102910564</v>
      </c>
    </row>
    <row r="12" spans="1:24" ht="12.75">
      <c r="A12" s="56" t="s">
        <v>20</v>
      </c>
      <c r="B12" s="56" t="s">
        <v>30</v>
      </c>
      <c r="C12" s="57" t="s">
        <v>31</v>
      </c>
      <c r="D12" s="58">
        <v>20.595606565475464</v>
      </c>
      <c r="E12" s="59">
        <f t="shared" si="2"/>
        <v>775.5537545942266</v>
      </c>
      <c r="F12" s="60">
        <v>1829</v>
      </c>
      <c r="G12" s="61">
        <v>2015</v>
      </c>
      <c r="H12" s="61">
        <v>2499</v>
      </c>
      <c r="I12" s="61">
        <v>3727</v>
      </c>
      <c r="J12" s="61">
        <v>6454</v>
      </c>
      <c r="K12" s="61">
        <v>12360</v>
      </c>
      <c r="L12" s="61">
        <v>13864</v>
      </c>
      <c r="M12" s="62">
        <f>VLOOKUP(C12,'[1]Vintage Comparisons'!$B$4:$L$369,11,FALSE)</f>
        <v>15973</v>
      </c>
      <c r="N12" s="63">
        <f>VLOOKUP(C12,'[1]Vintage Comparisons'!$B$4:$L$369,10,FALSE)</f>
        <v>15973</v>
      </c>
      <c r="O12" s="40">
        <f t="shared" si="4"/>
        <v>0</v>
      </c>
      <c r="P12" s="64">
        <f>VLOOKUP(C12,'[1]Vintage Comparisons'!$B$4:$L$369,9,FALSE)</f>
        <v>16021</v>
      </c>
      <c r="Q12" s="65">
        <f>VLOOKUP(C12,'[1]Vintage Comparisons'!$B$4:$L$369,8,FALSE)</f>
        <v>16074</v>
      </c>
      <c r="R12" s="66">
        <f>VLOOKUP(C12,'[1]Vintage Comparisons'!$B$4:$L$369,7,FALSE)</f>
        <v>16135</v>
      </c>
      <c r="S12" s="66">
        <f>VLOOKUP(C12,'[1]Vintage Comparisons'!$B$4:$L$369,6,FALSE)</f>
        <v>16195</v>
      </c>
      <c r="T12" s="66">
        <f>VLOOKUP(C12,'[1]Vintage Comparisons'!$B$4:$L$369,5,FALSE)</f>
        <v>16053</v>
      </c>
      <c r="U12" s="66">
        <f>VLOOKUP(C12,'[1]Vintage Comparisons'!$B$4:$L$369,4,FALSE)</f>
        <v>15865</v>
      </c>
      <c r="V12" s="67">
        <f>VLOOKUP(C12,'[1]Vintage Comparisons'!$B$4:$L$369,3,FALSE)</f>
        <v>15691</v>
      </c>
      <c r="W12" s="3"/>
      <c r="X12" s="68">
        <f t="shared" si="6"/>
        <v>761.8615140135234</v>
      </c>
    </row>
    <row r="13" spans="1:24" ht="12.75">
      <c r="A13" s="56" t="s">
        <v>20</v>
      </c>
      <c r="B13" s="56" t="s">
        <v>32</v>
      </c>
      <c r="C13" s="57" t="s">
        <v>33</v>
      </c>
      <c r="D13" s="58">
        <v>13.990383714437485</v>
      </c>
      <c r="E13" s="59">
        <f t="shared" si="2"/>
        <v>389.7677226946059</v>
      </c>
      <c r="F13" s="60">
        <v>543</v>
      </c>
      <c r="G13" s="61">
        <v>582</v>
      </c>
      <c r="H13" s="61">
        <v>860</v>
      </c>
      <c r="I13" s="61">
        <v>1200</v>
      </c>
      <c r="J13" s="61">
        <v>2043</v>
      </c>
      <c r="K13" s="61">
        <v>3472</v>
      </c>
      <c r="L13" s="61">
        <v>4462</v>
      </c>
      <c r="M13" s="62">
        <f>VLOOKUP(C13,'[1]Vintage Comparisons'!$B$4:$L$369,11,FALSE)</f>
        <v>5453</v>
      </c>
      <c r="N13" s="63">
        <f>VLOOKUP(C13,'[1]Vintage Comparisons'!$B$4:$L$369,10,FALSE)</f>
        <v>5453</v>
      </c>
      <c r="O13" s="40">
        <f t="shared" si="4"/>
        <v>0</v>
      </c>
      <c r="P13" s="64">
        <f>VLOOKUP(C13,'[1]Vintage Comparisons'!$B$4:$L$369,9,FALSE)</f>
        <v>5484</v>
      </c>
      <c r="Q13" s="65">
        <f>VLOOKUP(C13,'[1]Vintage Comparisons'!$B$4:$L$369,8,FALSE)</f>
        <v>5560</v>
      </c>
      <c r="R13" s="66">
        <f>VLOOKUP(C13,'[1]Vintage Comparisons'!$B$4:$L$369,7,FALSE)</f>
        <v>5603</v>
      </c>
      <c r="S13" s="66">
        <f>VLOOKUP(C13,'[1]Vintage Comparisons'!$B$4:$L$369,6,FALSE)</f>
        <v>5629</v>
      </c>
      <c r="T13" s="66">
        <f>VLOOKUP(C13,'[1]Vintage Comparisons'!$B$4:$L$369,5,FALSE)</f>
        <v>5597</v>
      </c>
      <c r="U13" s="66">
        <f>VLOOKUP(C13,'[1]Vintage Comparisons'!$B$4:$L$369,4,FALSE)</f>
        <v>5542</v>
      </c>
      <c r="V13" s="67">
        <f>VLOOKUP(C13,'[1]Vintage Comparisons'!$B$4:$L$369,3,FALSE)</f>
        <v>5509</v>
      </c>
      <c r="W13" s="3"/>
      <c r="X13" s="68">
        <f t="shared" si="6"/>
        <v>393.7704720932668</v>
      </c>
    </row>
    <row r="14" spans="1:24" ht="12.75">
      <c r="A14" s="56" t="s">
        <v>20</v>
      </c>
      <c r="B14" s="56" t="s">
        <v>34</v>
      </c>
      <c r="C14" s="57" t="s">
        <v>35</v>
      </c>
      <c r="D14" s="58">
        <v>44.24351346492767</v>
      </c>
      <c r="E14" s="59">
        <f t="shared" si="2"/>
        <v>738.1873057140895</v>
      </c>
      <c r="F14" s="60">
        <v>4821</v>
      </c>
      <c r="G14" s="61">
        <v>6878</v>
      </c>
      <c r="H14" s="61">
        <v>8662</v>
      </c>
      <c r="I14" s="61">
        <v>13037</v>
      </c>
      <c r="J14" s="61">
        <v>15942</v>
      </c>
      <c r="K14" s="61">
        <v>23640</v>
      </c>
      <c r="L14" s="61">
        <v>27960</v>
      </c>
      <c r="M14" s="62">
        <f>VLOOKUP(C14,'[1]Vintage Comparisons'!$B$4:$L$369,11,FALSE)</f>
        <v>32660</v>
      </c>
      <c r="N14" s="63">
        <f>VLOOKUP(C14,'[1]Vintage Comparisons'!$B$4:$L$369,10,FALSE)</f>
        <v>32660</v>
      </c>
      <c r="O14" s="40">
        <f t="shared" si="4"/>
        <v>0</v>
      </c>
      <c r="P14" s="64">
        <f>VLOOKUP(C14,'[1]Vintage Comparisons'!$B$4:$L$369,9,FALSE)</f>
        <v>32813</v>
      </c>
      <c r="Q14" s="65">
        <f>VLOOKUP(C14,'[1]Vintage Comparisons'!$B$4:$L$369,8,FALSE)</f>
        <v>33145</v>
      </c>
      <c r="R14" s="66">
        <f>VLOOKUP(C14,'[1]Vintage Comparisons'!$B$4:$L$369,7,FALSE)</f>
        <v>33462</v>
      </c>
      <c r="S14" s="66">
        <f>VLOOKUP(C14,'[1]Vintage Comparisons'!$B$4:$L$369,6,FALSE)</f>
        <v>33697</v>
      </c>
      <c r="T14" s="66">
        <f>VLOOKUP(C14,'[1]Vintage Comparisons'!$B$4:$L$369,5,FALSE)</f>
        <v>33658</v>
      </c>
      <c r="U14" s="66">
        <f>VLOOKUP(C14,'[1]Vintage Comparisons'!$B$4:$L$369,4,FALSE)</f>
        <v>33590</v>
      </c>
      <c r="V14" s="67">
        <f>VLOOKUP(C14,'[1]Vintage Comparisons'!$B$4:$L$369,3,FALSE)</f>
        <v>33590</v>
      </c>
      <c r="W14" s="3"/>
      <c r="X14" s="68">
        <f t="shared" si="6"/>
        <v>759.2073361584895</v>
      </c>
    </row>
    <row r="15" spans="1:24" ht="12.75">
      <c r="A15" s="56" t="s">
        <v>20</v>
      </c>
      <c r="B15" s="56" t="s">
        <v>36</v>
      </c>
      <c r="C15" s="57" t="s">
        <v>37</v>
      </c>
      <c r="D15" s="58">
        <v>21.043019473552704</v>
      </c>
      <c r="E15" s="59">
        <f t="shared" si="2"/>
        <v>588.6037417570695</v>
      </c>
      <c r="F15" s="60">
        <v>2329</v>
      </c>
      <c r="G15" s="61">
        <v>2535</v>
      </c>
      <c r="H15" s="61">
        <v>2649</v>
      </c>
      <c r="I15" s="61">
        <v>3747</v>
      </c>
      <c r="J15" s="61">
        <v>5892</v>
      </c>
      <c r="K15" s="61">
        <v>8971</v>
      </c>
      <c r="L15" s="61">
        <v>10275</v>
      </c>
      <c r="M15" s="62">
        <f>VLOOKUP(C15,'[1]Vintage Comparisons'!$B$4:$L$369,11,FALSE)</f>
        <v>12386</v>
      </c>
      <c r="N15" s="63">
        <f>VLOOKUP(C15,'[1]Vintage Comparisons'!$B$4:$L$369,10,FALSE)</f>
        <v>12386</v>
      </c>
      <c r="O15" s="40">
        <f t="shared" si="4"/>
        <v>0</v>
      </c>
      <c r="P15" s="64">
        <f>VLOOKUP(C15,'[1]Vintage Comparisons'!$B$4:$L$369,9,FALSE)</f>
        <v>12441</v>
      </c>
      <c r="Q15" s="65">
        <f>VLOOKUP(C15,'[1]Vintage Comparisons'!$B$4:$L$369,8,FALSE)</f>
        <v>12556</v>
      </c>
      <c r="R15" s="66">
        <f>VLOOKUP(C15,'[1]Vintage Comparisons'!$B$4:$L$369,7,FALSE)</f>
        <v>12753</v>
      </c>
      <c r="S15" s="66">
        <f>VLOOKUP(C15,'[1]Vintage Comparisons'!$B$4:$L$369,6,FALSE)</f>
        <v>12831</v>
      </c>
      <c r="T15" s="66">
        <f>VLOOKUP(C15,'[1]Vintage Comparisons'!$B$4:$L$369,5,FALSE)</f>
        <v>12754</v>
      </c>
      <c r="U15" s="66">
        <f>VLOOKUP(C15,'[1]Vintage Comparisons'!$B$4:$L$369,4,FALSE)</f>
        <v>12655</v>
      </c>
      <c r="V15" s="67">
        <f>VLOOKUP(C15,'[1]Vintage Comparisons'!$B$4:$L$369,3,FALSE)</f>
        <v>12537</v>
      </c>
      <c r="W15" s="3"/>
      <c r="X15" s="68">
        <f t="shared" si="6"/>
        <v>595.7795180371694</v>
      </c>
    </row>
    <row r="16" spans="1:24" ht="12.75">
      <c r="A16" s="56" t="s">
        <v>20</v>
      </c>
      <c r="B16" s="56" t="s">
        <v>38</v>
      </c>
      <c r="C16" s="57" t="s">
        <v>39</v>
      </c>
      <c r="D16" s="58">
        <v>23.479323029518127</v>
      </c>
      <c r="E16" s="59">
        <f t="shared" si="2"/>
        <v>551.3787592480554</v>
      </c>
      <c r="F16" s="60">
        <v>361</v>
      </c>
      <c r="G16" s="61">
        <v>434</v>
      </c>
      <c r="H16" s="61">
        <v>438</v>
      </c>
      <c r="I16" s="61">
        <v>867</v>
      </c>
      <c r="J16" s="61">
        <v>1288</v>
      </c>
      <c r="K16" s="61">
        <v>3700</v>
      </c>
      <c r="L16" s="61">
        <v>7884</v>
      </c>
      <c r="M16" s="62">
        <f>VLOOKUP(C16,'[1]Vintage Comparisons'!$B$4:$L$369,11,FALSE)</f>
        <v>12946</v>
      </c>
      <c r="N16" s="63">
        <f>VLOOKUP(C16,'[1]Vintage Comparisons'!$B$4:$L$369,10,FALSE)</f>
        <v>12946</v>
      </c>
      <c r="O16" s="40">
        <f t="shared" si="4"/>
        <v>0</v>
      </c>
      <c r="P16" s="64">
        <f>VLOOKUP(C16,'[1]Vintage Comparisons'!$B$4:$L$369,9,FALSE)</f>
        <v>13080</v>
      </c>
      <c r="Q16" s="65">
        <f>VLOOKUP(C16,'[1]Vintage Comparisons'!$B$4:$L$369,8,FALSE)</f>
        <v>13502</v>
      </c>
      <c r="R16" s="66">
        <f>VLOOKUP(C16,'[1]Vintage Comparisons'!$B$4:$L$369,7,FALSE)</f>
        <v>13933</v>
      </c>
      <c r="S16" s="66">
        <f>VLOOKUP(C16,'[1]Vintage Comparisons'!$B$4:$L$369,6,FALSE)</f>
        <v>14174</v>
      </c>
      <c r="T16" s="66">
        <f>VLOOKUP(C16,'[1]Vintage Comparisons'!$B$4:$L$369,5,FALSE)</f>
        <v>14238</v>
      </c>
      <c r="U16" s="66">
        <f>VLOOKUP(C16,'[1]Vintage Comparisons'!$B$4:$L$369,4,FALSE)</f>
        <v>14257</v>
      </c>
      <c r="V16" s="67">
        <f>VLOOKUP(C16,'[1]Vintage Comparisons'!$B$4:$L$369,3,FALSE)</f>
        <v>14343</v>
      </c>
      <c r="W16" s="3"/>
      <c r="X16" s="68">
        <f t="shared" si="6"/>
        <v>610.877919349209</v>
      </c>
    </row>
    <row r="17" spans="1:24" ht="12.75">
      <c r="A17" s="56" t="s">
        <v>20</v>
      </c>
      <c r="B17" s="56" t="s">
        <v>40</v>
      </c>
      <c r="C17" s="57" t="s">
        <v>41</v>
      </c>
      <c r="D17" s="58">
        <v>14.174913913011551</v>
      </c>
      <c r="E17" s="59">
        <f t="shared" si="2"/>
        <v>447.3395774333006</v>
      </c>
      <c r="F17" s="60">
        <v>1181</v>
      </c>
      <c r="G17" s="61">
        <v>1451</v>
      </c>
      <c r="H17" s="61">
        <v>1759</v>
      </c>
      <c r="I17" s="61">
        <v>2342</v>
      </c>
      <c r="J17" s="61">
        <v>3055</v>
      </c>
      <c r="K17" s="61">
        <v>5306</v>
      </c>
      <c r="L17" s="61">
        <v>5838</v>
      </c>
      <c r="M17" s="62">
        <f>VLOOKUP(C17,'[1]Vintage Comparisons'!$B$4:$L$369,11,FALSE)</f>
        <v>6341</v>
      </c>
      <c r="N17" s="63">
        <f>VLOOKUP(C17,'[1]Vintage Comparisons'!$B$4:$L$369,10,FALSE)</f>
        <v>6341</v>
      </c>
      <c r="O17" s="40">
        <f t="shared" si="4"/>
        <v>0</v>
      </c>
      <c r="P17" s="64">
        <f>VLOOKUP(C17,'[1]Vintage Comparisons'!$B$4:$L$369,9,FALSE)</f>
        <v>6365</v>
      </c>
      <c r="Q17" s="65">
        <f>VLOOKUP(C17,'[1]Vintage Comparisons'!$B$4:$L$369,8,FALSE)</f>
        <v>6405</v>
      </c>
      <c r="R17" s="66">
        <f>VLOOKUP(C17,'[1]Vintage Comparisons'!$B$4:$L$369,7,FALSE)</f>
        <v>6443</v>
      </c>
      <c r="S17" s="66">
        <f>VLOOKUP(C17,'[1]Vintage Comparisons'!$B$4:$L$369,6,FALSE)</f>
        <v>6473</v>
      </c>
      <c r="T17" s="66">
        <f>VLOOKUP(C17,'[1]Vintage Comparisons'!$B$4:$L$369,5,FALSE)</f>
        <v>6446</v>
      </c>
      <c r="U17" s="66">
        <f>VLOOKUP(C17,'[1]Vintage Comparisons'!$B$4:$L$369,4,FALSE)</f>
        <v>6448</v>
      </c>
      <c r="V17" s="67">
        <f>VLOOKUP(C17,'[1]Vintage Comparisons'!$B$4:$L$369,3,FALSE)</f>
        <v>6398</v>
      </c>
      <c r="W17" s="3"/>
      <c r="X17" s="68">
        <f t="shared" si="6"/>
        <v>451.3607658757699</v>
      </c>
    </row>
    <row r="18" spans="1:24" ht="12.75">
      <c r="A18" s="56" t="s">
        <v>20</v>
      </c>
      <c r="B18" s="56" t="s">
        <v>42</v>
      </c>
      <c r="C18" s="57" t="s">
        <v>43</v>
      </c>
      <c r="D18" s="58">
        <v>9.660480260848999</v>
      </c>
      <c r="E18" s="59">
        <f t="shared" si="2"/>
        <v>355.1583262278175</v>
      </c>
      <c r="F18" s="60">
        <v>3808</v>
      </c>
      <c r="G18" s="61">
        <v>3668</v>
      </c>
      <c r="H18" s="61">
        <v>3795</v>
      </c>
      <c r="I18" s="61">
        <v>3389</v>
      </c>
      <c r="J18" s="61">
        <v>2911</v>
      </c>
      <c r="K18" s="61">
        <v>3536</v>
      </c>
      <c r="L18" s="61">
        <v>3561</v>
      </c>
      <c r="M18" s="62">
        <f>VLOOKUP(C18,'[1]Vintage Comparisons'!$B$4:$L$369,11,FALSE)</f>
        <v>3431</v>
      </c>
      <c r="N18" s="63">
        <f>VLOOKUP(C18,'[1]Vintage Comparisons'!$B$4:$L$369,10,FALSE)</f>
        <v>3431</v>
      </c>
      <c r="O18" s="40">
        <f t="shared" si="4"/>
        <v>0</v>
      </c>
      <c r="P18" s="64">
        <f>VLOOKUP(C18,'[1]Vintage Comparisons'!$B$4:$L$369,9,FALSE)</f>
        <v>3445</v>
      </c>
      <c r="Q18" s="65">
        <f>VLOOKUP(C18,'[1]Vintage Comparisons'!$B$4:$L$369,8,FALSE)</f>
        <v>3474</v>
      </c>
      <c r="R18" s="66">
        <f>VLOOKUP(C18,'[1]Vintage Comparisons'!$B$4:$L$369,7,FALSE)</f>
        <v>3475</v>
      </c>
      <c r="S18" s="66">
        <f>VLOOKUP(C18,'[1]Vintage Comparisons'!$B$4:$L$369,6,FALSE)</f>
        <v>3470</v>
      </c>
      <c r="T18" s="66">
        <f>VLOOKUP(C18,'[1]Vintage Comparisons'!$B$4:$L$369,5,FALSE)</f>
        <v>3436</v>
      </c>
      <c r="U18" s="66">
        <f>VLOOKUP(C18,'[1]Vintage Comparisons'!$B$4:$L$369,4,FALSE)</f>
        <v>3421</v>
      </c>
      <c r="V18" s="67">
        <f>VLOOKUP(C18,'[1]Vintage Comparisons'!$B$4:$L$369,3,FALSE)</f>
        <v>3415</v>
      </c>
      <c r="W18" s="3"/>
      <c r="X18" s="68">
        <f t="shared" si="6"/>
        <v>353.5020938700078</v>
      </c>
    </row>
    <row r="19" spans="1:24" ht="12.75">
      <c r="A19" s="56" t="s">
        <v>20</v>
      </c>
      <c r="B19" s="56" t="s">
        <v>44</v>
      </c>
      <c r="C19" s="57" t="s">
        <v>45</v>
      </c>
      <c r="D19" s="58">
        <v>43.03890323638916</v>
      </c>
      <c r="E19" s="59">
        <f t="shared" si="2"/>
        <v>467.85578827146134</v>
      </c>
      <c r="F19" s="60">
        <v>1437</v>
      </c>
      <c r="G19" s="61">
        <v>1360</v>
      </c>
      <c r="H19" s="61">
        <v>2418</v>
      </c>
      <c r="I19" s="61">
        <v>2082</v>
      </c>
      <c r="J19" s="61">
        <v>5239</v>
      </c>
      <c r="K19" s="61">
        <v>8727</v>
      </c>
      <c r="L19" s="61">
        <v>15489</v>
      </c>
      <c r="M19" s="62">
        <f>VLOOKUP(C19,'[1]Vintage Comparisons'!$B$4:$L$369,11,FALSE)</f>
        <v>20136</v>
      </c>
      <c r="N19" s="63">
        <f>VLOOKUP(C19,'[1]Vintage Comparisons'!$B$4:$L$369,10,FALSE)</f>
        <v>20136</v>
      </c>
      <c r="O19" s="40">
        <f t="shared" si="4"/>
        <v>0</v>
      </c>
      <c r="P19" s="64">
        <f>VLOOKUP(C19,'[1]Vintage Comparisons'!$B$4:$L$369,9,FALSE)</f>
        <v>20238</v>
      </c>
      <c r="Q19" s="65">
        <f>VLOOKUP(C19,'[1]Vintage Comparisons'!$B$4:$L$369,8,FALSE)</f>
        <v>20470</v>
      </c>
      <c r="R19" s="66">
        <f>VLOOKUP(C19,'[1]Vintage Comparisons'!$B$4:$L$369,7,FALSE)</f>
        <v>20682</v>
      </c>
      <c r="S19" s="66">
        <f>VLOOKUP(C19,'[1]Vintage Comparisons'!$B$4:$L$369,6,FALSE)</f>
        <v>20871</v>
      </c>
      <c r="T19" s="66">
        <f>VLOOKUP(C19,'[1]Vintage Comparisons'!$B$4:$L$369,5,FALSE)</f>
        <v>20734</v>
      </c>
      <c r="U19" s="66">
        <f>VLOOKUP(C19,'[1]Vintage Comparisons'!$B$4:$L$369,4,FALSE)</f>
        <v>20692</v>
      </c>
      <c r="V19" s="67">
        <f>VLOOKUP(C19,'[1]Vintage Comparisons'!$B$4:$L$369,3,FALSE)</f>
        <v>20508</v>
      </c>
      <c r="W19" s="3"/>
      <c r="X19" s="68">
        <f t="shared" si="6"/>
        <v>476.49913120138706</v>
      </c>
    </row>
    <row r="20" spans="1:24" ht="12.75">
      <c r="A20" s="56" t="s">
        <v>20</v>
      </c>
      <c r="B20" s="56" t="s">
        <v>46</v>
      </c>
      <c r="C20" s="57" t="s">
        <v>47</v>
      </c>
      <c r="D20" s="58">
        <v>21.052193641662598</v>
      </c>
      <c r="E20" s="59">
        <f t="shared" si="2"/>
        <v>99.13456219924733</v>
      </c>
      <c r="F20" s="60">
        <v>513</v>
      </c>
      <c r="G20" s="61">
        <v>585</v>
      </c>
      <c r="H20" s="61">
        <v>661</v>
      </c>
      <c r="I20" s="61">
        <v>1002</v>
      </c>
      <c r="J20" s="61">
        <v>1234</v>
      </c>
      <c r="K20" s="61">
        <v>1486</v>
      </c>
      <c r="L20" s="61">
        <v>1573</v>
      </c>
      <c r="M20" s="62">
        <f>VLOOKUP(C20,'[1]Vintage Comparisons'!$B$4:$L$369,11,FALSE)</f>
        <v>2087</v>
      </c>
      <c r="N20" s="63">
        <f>VLOOKUP(C20,'[1]Vintage Comparisons'!$B$4:$L$369,10,FALSE)</f>
        <v>2087</v>
      </c>
      <c r="O20" s="40">
        <f t="shared" si="4"/>
        <v>0</v>
      </c>
      <c r="P20" s="64">
        <f>VLOOKUP(C20,'[1]Vintage Comparisons'!$B$4:$L$369,9,FALSE)</f>
        <v>2098</v>
      </c>
      <c r="Q20" s="65">
        <f>VLOOKUP(C20,'[1]Vintage Comparisons'!$B$4:$L$369,8,FALSE)</f>
        <v>2122</v>
      </c>
      <c r="R20" s="66">
        <f>VLOOKUP(C20,'[1]Vintage Comparisons'!$B$4:$L$369,7,FALSE)</f>
        <v>2149</v>
      </c>
      <c r="S20" s="66">
        <f>VLOOKUP(C20,'[1]Vintage Comparisons'!$B$4:$L$369,6,FALSE)</f>
        <v>2172</v>
      </c>
      <c r="T20" s="66">
        <f>VLOOKUP(C20,'[1]Vintage Comparisons'!$B$4:$L$369,5,FALSE)</f>
        <v>2171</v>
      </c>
      <c r="U20" s="66">
        <f>VLOOKUP(C20,'[1]Vintage Comparisons'!$B$4:$L$369,4,FALSE)</f>
        <v>2161</v>
      </c>
      <c r="V20" s="67">
        <f>VLOOKUP(C20,'[1]Vintage Comparisons'!$B$4:$L$369,3,FALSE)</f>
        <v>2152</v>
      </c>
      <c r="W20" s="3"/>
      <c r="X20" s="68">
        <f t="shared" si="6"/>
        <v>102.22212642682332</v>
      </c>
    </row>
    <row r="21" spans="1:24" ht="12.75">
      <c r="A21" s="56" t="s">
        <v>20</v>
      </c>
      <c r="B21" s="56" t="s">
        <v>48</v>
      </c>
      <c r="C21" s="57" t="s">
        <v>49</v>
      </c>
      <c r="D21" s="58">
        <v>19.834096133708954</v>
      </c>
      <c r="E21" s="59">
        <f t="shared" si="2"/>
        <v>138.59971139939918</v>
      </c>
      <c r="F21" s="60">
        <v>823</v>
      </c>
      <c r="G21" s="61">
        <v>890</v>
      </c>
      <c r="H21" s="61">
        <v>1123</v>
      </c>
      <c r="I21" s="61">
        <v>1404</v>
      </c>
      <c r="J21" s="61">
        <v>1743</v>
      </c>
      <c r="K21" s="61">
        <v>2209</v>
      </c>
      <c r="L21" s="61">
        <v>2493</v>
      </c>
      <c r="M21" s="62">
        <f>VLOOKUP(C21,'[1]Vintage Comparisons'!$B$4:$L$369,11,FALSE)</f>
        <v>2749</v>
      </c>
      <c r="N21" s="63">
        <f>VLOOKUP(C21,'[1]Vintage Comparisons'!$B$4:$L$369,10,FALSE)</f>
        <v>2749</v>
      </c>
      <c r="O21" s="40">
        <f t="shared" si="4"/>
        <v>0</v>
      </c>
      <c r="P21" s="64">
        <f>VLOOKUP(C21,'[1]Vintage Comparisons'!$B$4:$L$369,9,FALSE)</f>
        <v>2761</v>
      </c>
      <c r="Q21" s="65">
        <f>VLOOKUP(C21,'[1]Vintage Comparisons'!$B$4:$L$369,8,FALSE)</f>
        <v>2787</v>
      </c>
      <c r="R21" s="66">
        <f>VLOOKUP(C21,'[1]Vintage Comparisons'!$B$4:$L$369,7,FALSE)</f>
        <v>2815</v>
      </c>
      <c r="S21" s="66">
        <f>VLOOKUP(C21,'[1]Vintage Comparisons'!$B$4:$L$369,6,FALSE)</f>
        <v>2838</v>
      </c>
      <c r="T21" s="66">
        <f>VLOOKUP(C21,'[1]Vintage Comparisons'!$B$4:$L$369,5,FALSE)</f>
        <v>2829</v>
      </c>
      <c r="U21" s="66">
        <f>VLOOKUP(C21,'[1]Vintage Comparisons'!$B$4:$L$369,4,FALSE)</f>
        <v>2817</v>
      </c>
      <c r="V21" s="67">
        <f>VLOOKUP(C21,'[1]Vintage Comparisons'!$B$4:$L$369,3,FALSE)</f>
        <v>2789</v>
      </c>
      <c r="W21" s="3"/>
      <c r="X21" s="68">
        <f t="shared" si="6"/>
        <v>140.6164405576298</v>
      </c>
    </row>
    <row r="22" spans="1:24" ht="12.75">
      <c r="A22" s="56" t="s">
        <v>20</v>
      </c>
      <c r="B22" s="56" t="s">
        <v>50</v>
      </c>
      <c r="C22" s="57" t="s">
        <v>51</v>
      </c>
      <c r="D22" s="58">
        <v>24.24840807914734</v>
      </c>
      <c r="E22" s="59">
        <f t="shared" si="2"/>
        <v>1023.0362306271572</v>
      </c>
      <c r="F22" s="60">
        <v>1794</v>
      </c>
      <c r="G22" s="61">
        <v>2286</v>
      </c>
      <c r="H22" s="61">
        <v>3297</v>
      </c>
      <c r="I22" s="61">
        <v>5504</v>
      </c>
      <c r="J22" s="61">
        <v>12033</v>
      </c>
      <c r="K22" s="61">
        <v>18449</v>
      </c>
      <c r="L22" s="61">
        <v>21174</v>
      </c>
      <c r="M22" s="62">
        <f>VLOOKUP(C22,'[1]Vintage Comparisons'!$B$4:$L$369,11,FALSE)</f>
        <v>24807</v>
      </c>
      <c r="N22" s="63">
        <f>VLOOKUP(C22,'[1]Vintage Comparisons'!$B$4:$L$369,10,FALSE)</f>
        <v>24807</v>
      </c>
      <c r="O22" s="40">
        <f t="shared" si="4"/>
        <v>0</v>
      </c>
      <c r="P22" s="64">
        <f>VLOOKUP(C22,'[1]Vintage Comparisons'!$B$4:$L$369,9,FALSE)</f>
        <v>24886</v>
      </c>
      <c r="Q22" s="65">
        <f>VLOOKUP(C22,'[1]Vintage Comparisons'!$B$4:$L$369,8,FALSE)</f>
        <v>24987</v>
      </c>
      <c r="R22" s="66">
        <f>VLOOKUP(C22,'[1]Vintage Comparisons'!$B$4:$L$369,7,FALSE)</f>
        <v>25106</v>
      </c>
      <c r="S22" s="66">
        <f>VLOOKUP(C22,'[1]Vintage Comparisons'!$B$4:$L$369,6,FALSE)</f>
        <v>25090</v>
      </c>
      <c r="T22" s="66">
        <f>VLOOKUP(C22,'[1]Vintage Comparisons'!$B$4:$L$369,5,FALSE)</f>
        <v>24864</v>
      </c>
      <c r="U22" s="66">
        <f>VLOOKUP(C22,'[1]Vintage Comparisons'!$B$4:$L$369,4,FALSE)</f>
        <v>24581</v>
      </c>
      <c r="V22" s="67">
        <f>VLOOKUP(C22,'[1]Vintage Comparisons'!$B$4:$L$369,3,FALSE)</f>
        <v>24354</v>
      </c>
      <c r="W22" s="3"/>
      <c r="X22" s="68">
        <f t="shared" si="6"/>
        <v>1004.3545918770423</v>
      </c>
    </row>
    <row r="23" spans="1:24" ht="12.75">
      <c r="A23" s="56"/>
      <c r="B23" s="56"/>
      <c r="C23" s="57"/>
      <c r="D23" s="58"/>
      <c r="E23" s="59"/>
      <c r="F23" s="60"/>
      <c r="G23" s="61"/>
      <c r="H23" s="61"/>
      <c r="I23" s="61"/>
      <c r="J23" s="61"/>
      <c r="K23" s="61"/>
      <c r="L23" s="61"/>
      <c r="M23" s="62"/>
      <c r="N23" s="63"/>
      <c r="O23" s="40"/>
      <c r="P23" s="64"/>
      <c r="Q23" s="65"/>
      <c r="R23" s="66"/>
      <c r="S23" s="66"/>
      <c r="T23" s="66"/>
      <c r="U23" s="66"/>
      <c r="V23" s="67"/>
      <c r="W23" s="3"/>
      <c r="X23" s="68"/>
    </row>
    <row r="24" spans="1:24" ht="12.75">
      <c r="A24" s="54" t="s">
        <v>52</v>
      </c>
      <c r="B24" s="32" t="s">
        <v>18</v>
      </c>
      <c r="C24" s="33" t="s">
        <v>53</v>
      </c>
      <c r="D24" s="34">
        <v>931.3172969818115</v>
      </c>
      <c r="E24" s="35">
        <f aca="true" t="shared" si="7" ref="E24:E56">M24/D24</f>
        <v>144.90550152708653</v>
      </c>
      <c r="F24" s="41">
        <f aca="true" t="shared" si="8" ref="F24:N24">SUBTOTAL(9,F25:F56)</f>
        <v>120700</v>
      </c>
      <c r="G24" s="42">
        <f t="shared" si="8"/>
        <v>122273</v>
      </c>
      <c r="H24" s="42">
        <f t="shared" si="8"/>
        <v>132966</v>
      </c>
      <c r="I24" s="42">
        <f t="shared" si="8"/>
        <v>142135</v>
      </c>
      <c r="J24" s="42">
        <f t="shared" si="8"/>
        <v>149407</v>
      </c>
      <c r="K24" s="42">
        <f t="shared" si="8"/>
        <v>145110</v>
      </c>
      <c r="L24" s="42">
        <f t="shared" si="8"/>
        <v>139352</v>
      </c>
      <c r="M24" s="43">
        <f t="shared" si="8"/>
        <v>134953</v>
      </c>
      <c r="N24" s="55">
        <f t="shared" si="8"/>
        <v>134953</v>
      </c>
      <c r="O24" s="40">
        <f t="shared" si="4"/>
        <v>0</v>
      </c>
      <c r="P24" s="41">
        <f aca="true" t="shared" si="9" ref="P24:V24">SUBTOTAL(9,P25:P56)</f>
        <v>134821</v>
      </c>
      <c r="Q24" s="42">
        <f t="shared" si="9"/>
        <v>133901</v>
      </c>
      <c r="R24" s="42">
        <f t="shared" si="9"/>
        <v>133256</v>
      </c>
      <c r="S24" s="42">
        <f t="shared" si="9"/>
        <v>132929</v>
      </c>
      <c r="T24" s="42">
        <f t="shared" si="9"/>
        <v>132323</v>
      </c>
      <c r="U24" s="42">
        <f t="shared" si="9"/>
        <v>131783</v>
      </c>
      <c r="V24" s="43">
        <f t="shared" si="9"/>
        <v>131117</v>
      </c>
      <c r="W24" s="31"/>
      <c r="X24" s="53">
        <f aca="true" t="shared" si="10" ref="X24:X56">V24/D24</f>
        <v>140.78660454919125</v>
      </c>
    </row>
    <row r="25" spans="1:24" ht="12.75">
      <c r="A25" s="56" t="s">
        <v>52</v>
      </c>
      <c r="B25" s="56" t="s">
        <v>54</v>
      </c>
      <c r="C25" s="57" t="s">
        <v>55</v>
      </c>
      <c r="D25" s="58">
        <v>22.93660855293274</v>
      </c>
      <c r="E25" s="59">
        <f t="shared" si="7"/>
        <v>384.0585228487782</v>
      </c>
      <c r="F25" s="60">
        <v>12697</v>
      </c>
      <c r="G25" s="61">
        <v>12608</v>
      </c>
      <c r="H25" s="61">
        <v>12034</v>
      </c>
      <c r="I25" s="61">
        <v>12391</v>
      </c>
      <c r="J25" s="61">
        <v>11772</v>
      </c>
      <c r="K25" s="61">
        <v>10381</v>
      </c>
      <c r="L25" s="61">
        <v>9445</v>
      </c>
      <c r="M25" s="62">
        <f>VLOOKUP(C25,'[1]Vintage Comparisons'!$B$4:$L$369,11,FALSE)</f>
        <v>8809</v>
      </c>
      <c r="N25" s="63">
        <f>VLOOKUP(C25,'[1]Vintage Comparisons'!$B$4:$L$369,10,FALSE)</f>
        <v>8809</v>
      </c>
      <c r="O25" s="40">
        <f t="shared" si="4"/>
        <v>0</v>
      </c>
      <c r="P25" s="64">
        <f>VLOOKUP(C25,'[1]Vintage Comparisons'!$B$4:$L$369,9,FALSE)</f>
        <v>8791</v>
      </c>
      <c r="Q25" s="65">
        <f>VLOOKUP(C25,'[1]Vintage Comparisons'!$B$4:$L$369,8,FALSE)</f>
        <v>8698</v>
      </c>
      <c r="R25" s="66">
        <f>VLOOKUP(C25,'[1]Vintage Comparisons'!$B$4:$L$369,7,FALSE)</f>
        <v>8627</v>
      </c>
      <c r="S25" s="66">
        <f>VLOOKUP(C25,'[1]Vintage Comparisons'!$B$4:$L$369,6,FALSE)</f>
        <v>8567</v>
      </c>
      <c r="T25" s="66">
        <f>VLOOKUP(C25,'[1]Vintage Comparisons'!$B$4:$L$369,5,FALSE)</f>
        <v>8498</v>
      </c>
      <c r="U25" s="66">
        <f>VLOOKUP(C25,'[1]Vintage Comparisons'!$B$4:$L$369,4,FALSE)</f>
        <v>8451</v>
      </c>
      <c r="V25" s="67">
        <f>VLOOKUP(C25,'[1]Vintage Comparisons'!$B$4:$L$369,3,FALSE)</f>
        <v>8371</v>
      </c>
      <c r="W25" s="3"/>
      <c r="X25" s="68">
        <f t="shared" si="10"/>
        <v>364.96241284676154</v>
      </c>
    </row>
    <row r="26" spans="1:24" ht="12.75">
      <c r="A26" s="56" t="s">
        <v>52</v>
      </c>
      <c r="B26" s="56" t="s">
        <v>56</v>
      </c>
      <c r="C26" s="57" t="s">
        <v>57</v>
      </c>
      <c r="D26" s="58">
        <v>11.558804899454117</v>
      </c>
      <c r="E26" s="59">
        <f t="shared" si="7"/>
        <v>34.51913960576006</v>
      </c>
      <c r="F26" s="60">
        <v>200</v>
      </c>
      <c r="G26" s="61">
        <v>201</v>
      </c>
      <c r="H26" s="61">
        <v>212</v>
      </c>
      <c r="I26" s="61">
        <v>256</v>
      </c>
      <c r="J26" s="61">
        <v>302</v>
      </c>
      <c r="K26" s="61">
        <v>394</v>
      </c>
      <c r="L26" s="61">
        <v>418</v>
      </c>
      <c r="M26" s="62">
        <f>VLOOKUP(C26,'[1]Vintage Comparisons'!$B$4:$L$369,11,FALSE)</f>
        <v>399</v>
      </c>
      <c r="N26" s="63">
        <f>VLOOKUP(C26,'[1]Vintage Comparisons'!$B$4:$L$369,10,FALSE)</f>
        <v>399</v>
      </c>
      <c r="O26" s="40">
        <f t="shared" si="4"/>
        <v>0</v>
      </c>
      <c r="P26" s="64">
        <f>VLOOKUP(C26,'[1]Vintage Comparisons'!$B$4:$L$369,9,FALSE)</f>
        <v>399</v>
      </c>
      <c r="Q26" s="65">
        <f>VLOOKUP(C26,'[1]Vintage Comparisons'!$B$4:$L$369,8,FALSE)</f>
        <v>396</v>
      </c>
      <c r="R26" s="66">
        <f>VLOOKUP(C26,'[1]Vintage Comparisons'!$B$4:$L$369,7,FALSE)</f>
        <v>393</v>
      </c>
      <c r="S26" s="66">
        <f>VLOOKUP(C26,'[1]Vintage Comparisons'!$B$4:$L$369,6,FALSE)</f>
        <v>393</v>
      </c>
      <c r="T26" s="66">
        <f>VLOOKUP(C26,'[1]Vintage Comparisons'!$B$4:$L$369,5,FALSE)</f>
        <v>392</v>
      </c>
      <c r="U26" s="66">
        <f>VLOOKUP(C26,'[1]Vintage Comparisons'!$B$4:$L$369,4,FALSE)</f>
        <v>399</v>
      </c>
      <c r="V26" s="67">
        <f>VLOOKUP(C26,'[1]Vintage Comparisons'!$B$4:$L$369,3,FALSE)</f>
        <v>398</v>
      </c>
      <c r="W26" s="3"/>
      <c r="X26" s="68">
        <f t="shared" si="10"/>
        <v>34.43262547140978</v>
      </c>
    </row>
    <row r="27" spans="1:24" ht="12.75">
      <c r="A27" s="56" t="s">
        <v>52</v>
      </c>
      <c r="B27" s="56" t="s">
        <v>58</v>
      </c>
      <c r="C27" s="57" t="s">
        <v>59</v>
      </c>
      <c r="D27" s="58">
        <v>46.26234483718872</v>
      </c>
      <c r="E27" s="59">
        <f t="shared" si="7"/>
        <v>37.93582029134882</v>
      </c>
      <c r="F27" s="60">
        <v>672</v>
      </c>
      <c r="G27" s="61">
        <v>689</v>
      </c>
      <c r="H27" s="61">
        <v>755</v>
      </c>
      <c r="I27" s="61">
        <v>770</v>
      </c>
      <c r="J27" s="61">
        <v>929</v>
      </c>
      <c r="K27" s="61">
        <v>1339</v>
      </c>
      <c r="L27" s="61">
        <v>1481</v>
      </c>
      <c r="M27" s="62">
        <f>VLOOKUP(C27,'[1]Vintage Comparisons'!$B$4:$L$369,11,FALSE)</f>
        <v>1755</v>
      </c>
      <c r="N27" s="63">
        <f>VLOOKUP(C27,'[1]Vintage Comparisons'!$B$4:$L$369,10,FALSE)</f>
        <v>1755</v>
      </c>
      <c r="O27" s="40">
        <f t="shared" si="4"/>
        <v>0</v>
      </c>
      <c r="P27" s="64">
        <f>VLOOKUP(C27,'[1]Vintage Comparisons'!$B$4:$L$369,9,FALSE)</f>
        <v>1754</v>
      </c>
      <c r="Q27" s="65">
        <f>VLOOKUP(C27,'[1]Vintage Comparisons'!$B$4:$L$369,8,FALSE)</f>
        <v>1742</v>
      </c>
      <c r="R27" s="66">
        <f>VLOOKUP(C27,'[1]Vintage Comparisons'!$B$4:$L$369,7,FALSE)</f>
        <v>1745</v>
      </c>
      <c r="S27" s="66">
        <f>VLOOKUP(C27,'[1]Vintage Comparisons'!$B$4:$L$369,6,FALSE)</f>
        <v>1761</v>
      </c>
      <c r="T27" s="66">
        <f>VLOOKUP(C27,'[1]Vintage Comparisons'!$B$4:$L$369,5,FALSE)</f>
        <v>1773</v>
      </c>
      <c r="U27" s="66">
        <f>VLOOKUP(C27,'[1]Vintage Comparisons'!$B$4:$L$369,4,FALSE)</f>
        <v>1785</v>
      </c>
      <c r="V27" s="67">
        <f>VLOOKUP(C27,'[1]Vintage Comparisons'!$B$4:$L$369,3,FALSE)</f>
        <v>1799</v>
      </c>
      <c r="W27" s="3"/>
      <c r="X27" s="68">
        <f t="shared" si="10"/>
        <v>38.886917780134766</v>
      </c>
    </row>
    <row r="28" spans="1:24" ht="12.75">
      <c r="A28" s="56" t="s">
        <v>52</v>
      </c>
      <c r="B28" s="56" t="s">
        <v>60</v>
      </c>
      <c r="C28" s="57" t="s">
        <v>61</v>
      </c>
      <c r="D28" s="58">
        <v>26.937137126922607</v>
      </c>
      <c r="E28" s="59">
        <f t="shared" si="7"/>
        <v>126.25692121531485</v>
      </c>
      <c r="F28" s="60">
        <v>1697</v>
      </c>
      <c r="G28" s="61">
        <v>1708</v>
      </c>
      <c r="H28" s="61">
        <v>2022</v>
      </c>
      <c r="I28" s="61">
        <v>2472</v>
      </c>
      <c r="J28" s="61">
        <v>3006</v>
      </c>
      <c r="K28" s="61">
        <v>3124</v>
      </c>
      <c r="L28" s="61">
        <v>3479</v>
      </c>
      <c r="M28" s="62">
        <f>VLOOKUP(C28,'[1]Vintage Comparisons'!$B$4:$L$369,11,FALSE)</f>
        <v>3401</v>
      </c>
      <c r="N28" s="63">
        <f>VLOOKUP(C28,'[1]Vintage Comparisons'!$B$4:$L$369,10,FALSE)</f>
        <v>3401</v>
      </c>
      <c r="O28" s="40">
        <f t="shared" si="4"/>
        <v>0</v>
      </c>
      <c r="P28" s="64">
        <f>VLOOKUP(C28,'[1]Vintage Comparisons'!$B$4:$L$369,9,FALSE)</f>
        <v>3401</v>
      </c>
      <c r="Q28" s="65">
        <f>VLOOKUP(C28,'[1]Vintage Comparisons'!$B$4:$L$369,8,FALSE)</f>
        <v>3390</v>
      </c>
      <c r="R28" s="66">
        <f>VLOOKUP(C28,'[1]Vintage Comparisons'!$B$4:$L$369,7,FALSE)</f>
        <v>3373</v>
      </c>
      <c r="S28" s="66">
        <f>VLOOKUP(C28,'[1]Vintage Comparisons'!$B$4:$L$369,6,FALSE)</f>
        <v>3363</v>
      </c>
      <c r="T28" s="66">
        <f>VLOOKUP(C28,'[1]Vintage Comparisons'!$B$4:$L$369,5,FALSE)</f>
        <v>3351</v>
      </c>
      <c r="U28" s="66">
        <f>VLOOKUP(C28,'[1]Vintage Comparisons'!$B$4:$L$369,4,FALSE)</f>
        <v>3355</v>
      </c>
      <c r="V28" s="67">
        <f>VLOOKUP(C28,'[1]Vintage Comparisons'!$B$4:$L$369,3,FALSE)</f>
        <v>3343</v>
      </c>
      <c r="W28" s="3"/>
      <c r="X28" s="68">
        <f t="shared" si="10"/>
        <v>124.10375995965819</v>
      </c>
    </row>
    <row r="29" spans="1:24" ht="12.75">
      <c r="A29" s="56" t="s">
        <v>52</v>
      </c>
      <c r="B29" s="56" t="s">
        <v>62</v>
      </c>
      <c r="C29" s="57" t="s">
        <v>63</v>
      </c>
      <c r="D29" s="58">
        <v>12.757585346698761</v>
      </c>
      <c r="E29" s="59">
        <f t="shared" si="7"/>
        <v>132.15667026176556</v>
      </c>
      <c r="F29" s="60">
        <v>1296</v>
      </c>
      <c r="G29" s="61">
        <v>1317</v>
      </c>
      <c r="H29" s="61">
        <v>1630</v>
      </c>
      <c r="I29" s="61">
        <v>1741</v>
      </c>
      <c r="J29" s="61">
        <v>1987</v>
      </c>
      <c r="K29" s="61">
        <v>1871</v>
      </c>
      <c r="L29" s="61">
        <v>1745</v>
      </c>
      <c r="M29" s="62">
        <f>VLOOKUP(C29,'[1]Vintage Comparisons'!$B$4:$L$369,11,FALSE)</f>
        <v>1686</v>
      </c>
      <c r="N29" s="63">
        <f>VLOOKUP(C29,'[1]Vintage Comparisons'!$B$4:$L$369,10,FALSE)</f>
        <v>1686</v>
      </c>
      <c r="O29" s="40">
        <f t="shared" si="4"/>
        <v>0</v>
      </c>
      <c r="P29" s="64">
        <f>VLOOKUP(C29,'[1]Vintage Comparisons'!$B$4:$L$369,9,FALSE)</f>
        <v>1685</v>
      </c>
      <c r="Q29" s="65">
        <f>VLOOKUP(C29,'[1]Vintage Comparisons'!$B$4:$L$369,8,FALSE)</f>
        <v>1678</v>
      </c>
      <c r="R29" s="66">
        <f>VLOOKUP(C29,'[1]Vintage Comparisons'!$B$4:$L$369,7,FALSE)</f>
        <v>1676</v>
      </c>
      <c r="S29" s="66">
        <f>VLOOKUP(C29,'[1]Vintage Comparisons'!$B$4:$L$369,6,FALSE)</f>
        <v>1675</v>
      </c>
      <c r="T29" s="66">
        <f>VLOOKUP(C29,'[1]Vintage Comparisons'!$B$4:$L$369,5,FALSE)</f>
        <v>1665</v>
      </c>
      <c r="U29" s="66">
        <f>VLOOKUP(C29,'[1]Vintage Comparisons'!$B$4:$L$369,4,FALSE)</f>
        <v>1662</v>
      </c>
      <c r="V29" s="67">
        <f>VLOOKUP(C29,'[1]Vintage Comparisons'!$B$4:$L$369,3,FALSE)</f>
        <v>1652</v>
      </c>
      <c r="W29" s="3"/>
      <c r="X29" s="68">
        <f t="shared" si="10"/>
        <v>129.49158912955912</v>
      </c>
    </row>
    <row r="30" spans="1:24" ht="12.75">
      <c r="A30" s="56" t="s">
        <v>52</v>
      </c>
      <c r="B30" s="56" t="s">
        <v>64</v>
      </c>
      <c r="C30" s="57" t="s">
        <v>65</v>
      </c>
      <c r="D30" s="58">
        <v>21.810752749443054</v>
      </c>
      <c r="E30" s="59">
        <f t="shared" si="7"/>
        <v>315.99092792320016</v>
      </c>
      <c r="F30" s="60">
        <v>4220</v>
      </c>
      <c r="G30" s="61">
        <v>4206</v>
      </c>
      <c r="H30" s="61">
        <v>4772</v>
      </c>
      <c r="I30" s="61">
        <v>6436</v>
      </c>
      <c r="J30" s="61">
        <v>7505</v>
      </c>
      <c r="K30" s="61">
        <v>6797</v>
      </c>
      <c r="L30" s="61">
        <v>7155</v>
      </c>
      <c r="M30" s="62">
        <f>VLOOKUP(C30,'[1]Vintage Comparisons'!$B$4:$L$369,11,FALSE)</f>
        <v>6892</v>
      </c>
      <c r="N30" s="63">
        <f>VLOOKUP(C30,'[1]Vintage Comparisons'!$B$4:$L$369,10,FALSE)</f>
        <v>6892</v>
      </c>
      <c r="O30" s="40">
        <f t="shared" si="4"/>
        <v>0</v>
      </c>
      <c r="P30" s="64">
        <f>VLOOKUP(C30,'[1]Vintage Comparisons'!$B$4:$L$369,9,FALSE)</f>
        <v>6882</v>
      </c>
      <c r="Q30" s="65">
        <f>VLOOKUP(C30,'[1]Vintage Comparisons'!$B$4:$L$369,8,FALSE)</f>
        <v>6822</v>
      </c>
      <c r="R30" s="66">
        <f>VLOOKUP(C30,'[1]Vintage Comparisons'!$B$4:$L$369,7,FALSE)</f>
        <v>6778</v>
      </c>
      <c r="S30" s="66">
        <f>VLOOKUP(C30,'[1]Vintage Comparisons'!$B$4:$L$369,6,FALSE)</f>
        <v>6758</v>
      </c>
      <c r="T30" s="66">
        <f>VLOOKUP(C30,'[1]Vintage Comparisons'!$B$4:$L$369,5,FALSE)</f>
        <v>6727</v>
      </c>
      <c r="U30" s="66">
        <f>VLOOKUP(C30,'[1]Vintage Comparisons'!$B$4:$L$369,4,FALSE)</f>
        <v>6695</v>
      </c>
      <c r="V30" s="67">
        <f>VLOOKUP(C30,'[1]Vintage Comparisons'!$B$4:$L$369,3,FALSE)</f>
        <v>6657</v>
      </c>
      <c r="W30" s="3"/>
      <c r="X30" s="68">
        <f t="shared" si="10"/>
        <v>305.2164258828705</v>
      </c>
    </row>
    <row r="31" spans="1:24" ht="12.75">
      <c r="A31" s="56" t="s">
        <v>52</v>
      </c>
      <c r="B31" s="56" t="s">
        <v>66</v>
      </c>
      <c r="C31" s="57" t="s">
        <v>67</v>
      </c>
      <c r="D31" s="58">
        <v>18.837528586387634</v>
      </c>
      <c r="E31" s="59">
        <f t="shared" si="7"/>
        <v>71.40002436263975</v>
      </c>
      <c r="F31" s="60">
        <v>513</v>
      </c>
      <c r="G31" s="61">
        <v>463</v>
      </c>
      <c r="H31" s="61">
        <v>731</v>
      </c>
      <c r="I31" s="61">
        <v>895</v>
      </c>
      <c r="J31" s="61">
        <v>1138</v>
      </c>
      <c r="K31" s="61">
        <v>1311</v>
      </c>
      <c r="L31" s="61">
        <v>1229</v>
      </c>
      <c r="M31" s="62">
        <f>VLOOKUP(C31,'[1]Vintage Comparisons'!$B$4:$L$369,11,FALSE)</f>
        <v>1345</v>
      </c>
      <c r="N31" s="63">
        <f>VLOOKUP(C31,'[1]Vintage Comparisons'!$B$4:$L$369,10,FALSE)</f>
        <v>1345</v>
      </c>
      <c r="O31" s="40">
        <f t="shared" si="4"/>
        <v>0</v>
      </c>
      <c r="P31" s="64">
        <f>VLOOKUP(C31,'[1]Vintage Comparisons'!$B$4:$L$369,9,FALSE)</f>
        <v>1345</v>
      </c>
      <c r="Q31" s="65">
        <f>VLOOKUP(C31,'[1]Vintage Comparisons'!$B$4:$L$369,8,FALSE)</f>
        <v>1341</v>
      </c>
      <c r="R31" s="66">
        <f>VLOOKUP(C31,'[1]Vintage Comparisons'!$B$4:$L$369,7,FALSE)</f>
        <v>1339</v>
      </c>
      <c r="S31" s="66">
        <f>VLOOKUP(C31,'[1]Vintage Comparisons'!$B$4:$L$369,6,FALSE)</f>
        <v>1343</v>
      </c>
      <c r="T31" s="66">
        <f>VLOOKUP(C31,'[1]Vintage Comparisons'!$B$4:$L$369,5,FALSE)</f>
        <v>1346</v>
      </c>
      <c r="U31" s="66">
        <f>VLOOKUP(C31,'[1]Vintage Comparisons'!$B$4:$L$369,4,FALSE)</f>
        <v>1355</v>
      </c>
      <c r="V31" s="67">
        <f>VLOOKUP(C31,'[1]Vintage Comparisons'!$B$4:$L$369,3,FALSE)</f>
        <v>1362</v>
      </c>
      <c r="W31" s="3"/>
      <c r="X31" s="68">
        <f t="shared" si="10"/>
        <v>72.30247820216755</v>
      </c>
    </row>
    <row r="32" spans="1:24" ht="12.75">
      <c r="A32" s="56" t="s">
        <v>52</v>
      </c>
      <c r="B32" s="56" t="s">
        <v>68</v>
      </c>
      <c r="C32" s="57" t="s">
        <v>69</v>
      </c>
      <c r="D32" s="58">
        <v>24.36068505048752</v>
      </c>
      <c r="E32" s="59">
        <f t="shared" si="7"/>
        <v>27.749630135564335</v>
      </c>
      <c r="F32" s="60">
        <v>307</v>
      </c>
      <c r="G32" s="61">
        <v>421</v>
      </c>
      <c r="H32" s="61">
        <v>479</v>
      </c>
      <c r="I32" s="61">
        <v>569</v>
      </c>
      <c r="J32" s="61">
        <v>672</v>
      </c>
      <c r="K32" s="61">
        <v>730</v>
      </c>
      <c r="L32" s="61">
        <v>742</v>
      </c>
      <c r="M32" s="62">
        <f>VLOOKUP(C32,'[1]Vintage Comparisons'!$B$4:$L$369,11,FALSE)</f>
        <v>676</v>
      </c>
      <c r="N32" s="63">
        <f>VLOOKUP(C32,'[1]Vintage Comparisons'!$B$4:$L$369,10,FALSE)</f>
        <v>676</v>
      </c>
      <c r="O32" s="40">
        <f t="shared" si="4"/>
        <v>0</v>
      </c>
      <c r="P32" s="64">
        <f>VLOOKUP(C32,'[1]Vintage Comparisons'!$B$4:$L$369,9,FALSE)</f>
        <v>675</v>
      </c>
      <c r="Q32" s="65">
        <f>VLOOKUP(C32,'[1]Vintage Comparisons'!$B$4:$L$369,8,FALSE)</f>
        <v>670</v>
      </c>
      <c r="R32" s="66">
        <f>VLOOKUP(C32,'[1]Vintage Comparisons'!$B$4:$L$369,7,FALSE)</f>
        <v>666</v>
      </c>
      <c r="S32" s="66">
        <f>VLOOKUP(C32,'[1]Vintage Comparisons'!$B$4:$L$369,6,FALSE)</f>
        <v>664</v>
      </c>
      <c r="T32" s="66">
        <f>VLOOKUP(C32,'[1]Vintage Comparisons'!$B$4:$L$369,5,FALSE)</f>
        <v>660</v>
      </c>
      <c r="U32" s="66">
        <f>VLOOKUP(C32,'[1]Vintage Comparisons'!$B$4:$L$369,4,FALSE)</f>
        <v>666</v>
      </c>
      <c r="V32" s="67">
        <f>VLOOKUP(C32,'[1]Vintage Comparisons'!$B$4:$L$369,3,FALSE)</f>
        <v>676</v>
      </c>
      <c r="W32" s="3"/>
      <c r="X32" s="68">
        <f t="shared" si="10"/>
        <v>27.749630135564335</v>
      </c>
    </row>
    <row r="33" spans="1:24" ht="12.75">
      <c r="A33" s="56" t="s">
        <v>52</v>
      </c>
      <c r="B33" s="56" t="s">
        <v>70</v>
      </c>
      <c r="C33" s="57" t="s">
        <v>71</v>
      </c>
      <c r="D33" s="58">
        <v>45.184436678886414</v>
      </c>
      <c r="E33" s="59">
        <f t="shared" si="7"/>
        <v>166.58390705393444</v>
      </c>
      <c r="F33" s="60">
        <v>5934</v>
      </c>
      <c r="G33" s="61">
        <v>5824</v>
      </c>
      <c r="H33" s="61">
        <v>6712</v>
      </c>
      <c r="I33" s="61">
        <v>6624</v>
      </c>
      <c r="J33" s="61">
        <v>7537</v>
      </c>
      <c r="K33" s="61">
        <v>7405</v>
      </c>
      <c r="L33" s="61">
        <v>7725</v>
      </c>
      <c r="M33" s="62">
        <f>VLOOKUP(C33,'[1]Vintage Comparisons'!$B$4:$L$369,11,FALSE)</f>
        <v>7527</v>
      </c>
      <c r="N33" s="63">
        <f>VLOOKUP(C33,'[1]Vintage Comparisons'!$B$4:$L$369,10,FALSE)</f>
        <v>7525</v>
      </c>
      <c r="O33" s="40">
        <f t="shared" si="4"/>
        <v>-2</v>
      </c>
      <c r="P33" s="64">
        <f>VLOOKUP(C33,'[1]Vintage Comparisons'!$B$4:$L$369,9,FALSE)</f>
        <v>7523</v>
      </c>
      <c r="Q33" s="65">
        <f>VLOOKUP(C33,'[1]Vintage Comparisons'!$B$4:$L$369,8,FALSE)</f>
        <v>7492</v>
      </c>
      <c r="R33" s="66">
        <f>VLOOKUP(C33,'[1]Vintage Comparisons'!$B$4:$L$369,7,FALSE)</f>
        <v>7469</v>
      </c>
      <c r="S33" s="66">
        <f>VLOOKUP(C33,'[1]Vintage Comparisons'!$B$4:$L$369,6,FALSE)</f>
        <v>7432</v>
      </c>
      <c r="T33" s="66">
        <f>VLOOKUP(C33,'[1]Vintage Comparisons'!$B$4:$L$369,5,FALSE)</f>
        <v>7423</v>
      </c>
      <c r="U33" s="66">
        <f>VLOOKUP(C33,'[1]Vintage Comparisons'!$B$4:$L$369,4,FALSE)</f>
        <v>7436</v>
      </c>
      <c r="V33" s="67">
        <f>VLOOKUP(C33,'[1]Vintage Comparisons'!$B$4:$L$369,3,FALSE)</f>
        <v>7437</v>
      </c>
      <c r="W33" s="3"/>
      <c r="X33" s="68">
        <f t="shared" si="10"/>
        <v>164.59207077987384</v>
      </c>
    </row>
    <row r="34" spans="1:24" ht="12.75">
      <c r="A34" s="56" t="s">
        <v>52</v>
      </c>
      <c r="B34" s="56" t="s">
        <v>72</v>
      </c>
      <c r="C34" s="57" t="s">
        <v>73</v>
      </c>
      <c r="D34" s="58">
        <v>35.7287882566452</v>
      </c>
      <c r="E34" s="59">
        <f t="shared" si="7"/>
        <v>20.179805562420693</v>
      </c>
      <c r="F34" s="60">
        <v>361</v>
      </c>
      <c r="G34" s="61">
        <v>332</v>
      </c>
      <c r="H34" s="61">
        <v>445</v>
      </c>
      <c r="I34" s="61">
        <v>455</v>
      </c>
      <c r="J34" s="61">
        <v>675</v>
      </c>
      <c r="K34" s="61">
        <v>643</v>
      </c>
      <c r="L34" s="61">
        <v>628</v>
      </c>
      <c r="M34" s="62">
        <f>VLOOKUP(C34,'[1]Vintage Comparisons'!$B$4:$L$369,11,FALSE)</f>
        <v>721</v>
      </c>
      <c r="N34" s="63">
        <f>VLOOKUP(C34,'[1]Vintage Comparisons'!$B$4:$L$369,10,FALSE)</f>
        <v>721</v>
      </c>
      <c r="O34" s="40">
        <f t="shared" si="4"/>
        <v>0</v>
      </c>
      <c r="P34" s="64">
        <f>VLOOKUP(C34,'[1]Vintage Comparisons'!$B$4:$L$369,9,FALSE)</f>
        <v>722</v>
      </c>
      <c r="Q34" s="65">
        <f>VLOOKUP(C34,'[1]Vintage Comparisons'!$B$4:$L$369,8,FALSE)</f>
        <v>724</v>
      </c>
      <c r="R34" s="66">
        <f>VLOOKUP(C34,'[1]Vintage Comparisons'!$B$4:$L$369,7,FALSE)</f>
        <v>772</v>
      </c>
      <c r="S34" s="66">
        <f>VLOOKUP(C34,'[1]Vintage Comparisons'!$B$4:$L$369,6,FALSE)</f>
        <v>945</v>
      </c>
      <c r="T34" s="66">
        <f>VLOOKUP(C34,'[1]Vintage Comparisons'!$B$4:$L$369,5,FALSE)</f>
        <v>1011</v>
      </c>
      <c r="U34" s="66">
        <f>VLOOKUP(C34,'[1]Vintage Comparisons'!$B$4:$L$369,4,FALSE)</f>
        <v>1025</v>
      </c>
      <c r="V34" s="67">
        <f>VLOOKUP(C34,'[1]Vintage Comparisons'!$B$4:$L$369,3,FALSE)</f>
        <v>1034</v>
      </c>
      <c r="W34" s="3"/>
      <c r="X34" s="68">
        <f t="shared" si="10"/>
        <v>28.94024819908876</v>
      </c>
    </row>
    <row r="35" spans="1:24" ht="12.75">
      <c r="A35" s="56" t="s">
        <v>52</v>
      </c>
      <c r="B35" s="56" t="s">
        <v>74</v>
      </c>
      <c r="C35" s="57" t="s">
        <v>75</v>
      </c>
      <c r="D35" s="58">
        <v>20.835615396499634</v>
      </c>
      <c r="E35" s="59">
        <f t="shared" si="7"/>
        <v>89.84615833878823</v>
      </c>
      <c r="F35" s="60">
        <v>1144</v>
      </c>
      <c r="G35" s="61">
        <v>1235</v>
      </c>
      <c r="H35" s="61">
        <v>1560</v>
      </c>
      <c r="I35" s="61">
        <v>1414</v>
      </c>
      <c r="J35" s="61">
        <v>1588</v>
      </c>
      <c r="K35" s="61">
        <v>1707</v>
      </c>
      <c r="L35" s="61">
        <v>1959</v>
      </c>
      <c r="M35" s="62">
        <f>VLOOKUP(C35,'[1]Vintage Comparisons'!$B$4:$L$369,11,FALSE)</f>
        <v>1872</v>
      </c>
      <c r="N35" s="63">
        <f>VLOOKUP(C35,'[1]Vintage Comparisons'!$B$4:$L$369,10,FALSE)</f>
        <v>1872</v>
      </c>
      <c r="O35" s="40">
        <f t="shared" si="4"/>
        <v>0</v>
      </c>
      <c r="P35" s="64">
        <f>VLOOKUP(C35,'[1]Vintage Comparisons'!$B$4:$L$369,9,FALSE)</f>
        <v>1870</v>
      </c>
      <c r="Q35" s="65">
        <f>VLOOKUP(C35,'[1]Vintage Comparisons'!$B$4:$L$369,8,FALSE)</f>
        <v>1854</v>
      </c>
      <c r="R35" s="66">
        <f>VLOOKUP(C35,'[1]Vintage Comparisons'!$B$4:$L$369,7,FALSE)</f>
        <v>1843</v>
      </c>
      <c r="S35" s="66">
        <f>VLOOKUP(C35,'[1]Vintage Comparisons'!$B$4:$L$369,6,FALSE)</f>
        <v>1834</v>
      </c>
      <c r="T35" s="66">
        <f>VLOOKUP(C35,'[1]Vintage Comparisons'!$B$4:$L$369,5,FALSE)</f>
        <v>1822</v>
      </c>
      <c r="U35" s="66">
        <f>VLOOKUP(C35,'[1]Vintage Comparisons'!$B$4:$L$369,4,FALSE)</f>
        <v>1810</v>
      </c>
      <c r="V35" s="67">
        <f>VLOOKUP(C35,'[1]Vintage Comparisons'!$B$4:$L$369,3,FALSE)</f>
        <v>1792</v>
      </c>
      <c r="W35" s="3"/>
      <c r="X35" s="68">
        <f t="shared" si="10"/>
        <v>86.0065789226007</v>
      </c>
    </row>
    <row r="36" spans="1:24" ht="12.75">
      <c r="A36" s="56" t="s">
        <v>52</v>
      </c>
      <c r="B36" s="56" t="s">
        <v>76</v>
      </c>
      <c r="C36" s="57" t="s">
        <v>77</v>
      </c>
      <c r="D36" s="58">
        <v>29.04140132665634</v>
      </c>
      <c r="E36" s="59">
        <f t="shared" si="7"/>
        <v>102.95646433753723</v>
      </c>
      <c r="F36" s="60">
        <v>1170</v>
      </c>
      <c r="G36" s="61">
        <v>1321</v>
      </c>
      <c r="H36" s="61">
        <v>2069</v>
      </c>
      <c r="I36" s="61">
        <v>2933</v>
      </c>
      <c r="J36" s="61">
        <v>2972</v>
      </c>
      <c r="K36" s="61">
        <v>3131</v>
      </c>
      <c r="L36" s="61">
        <v>3032</v>
      </c>
      <c r="M36" s="62">
        <f>VLOOKUP(C36,'[1]Vintage Comparisons'!$B$4:$L$369,11,FALSE)</f>
        <v>2990</v>
      </c>
      <c r="N36" s="63">
        <f>VLOOKUP(C36,'[1]Vintage Comparisons'!$B$4:$L$369,10,FALSE)</f>
        <v>2994</v>
      </c>
      <c r="O36" s="40">
        <f t="shared" si="4"/>
        <v>4</v>
      </c>
      <c r="P36" s="64">
        <f>VLOOKUP(C36,'[1]Vintage Comparisons'!$B$4:$L$369,9,FALSE)</f>
        <v>2993</v>
      </c>
      <c r="Q36" s="65">
        <f>VLOOKUP(C36,'[1]Vintage Comparisons'!$B$4:$L$369,8,FALSE)</f>
        <v>2977</v>
      </c>
      <c r="R36" s="66">
        <f>VLOOKUP(C36,'[1]Vintage Comparisons'!$B$4:$L$369,7,FALSE)</f>
        <v>2969</v>
      </c>
      <c r="S36" s="66">
        <f>VLOOKUP(C36,'[1]Vintage Comparisons'!$B$4:$L$369,6,FALSE)</f>
        <v>2966</v>
      </c>
      <c r="T36" s="66">
        <f>VLOOKUP(C36,'[1]Vintage Comparisons'!$B$4:$L$369,5,FALSE)</f>
        <v>2961</v>
      </c>
      <c r="U36" s="66">
        <f>VLOOKUP(C36,'[1]Vintage Comparisons'!$B$4:$L$369,4,FALSE)</f>
        <v>2951</v>
      </c>
      <c r="V36" s="67">
        <f>VLOOKUP(C36,'[1]Vintage Comparisons'!$B$4:$L$369,3,FALSE)</f>
        <v>2921</v>
      </c>
      <c r="W36" s="3"/>
      <c r="X36" s="68">
        <f t="shared" si="10"/>
        <v>100.58054592974791</v>
      </c>
    </row>
    <row r="37" spans="1:24" ht="12.75">
      <c r="A37" s="56" t="s">
        <v>52</v>
      </c>
      <c r="B37" s="56" t="s">
        <v>78</v>
      </c>
      <c r="C37" s="57" t="s">
        <v>79</v>
      </c>
      <c r="D37" s="58">
        <v>26.39680641889572</v>
      </c>
      <c r="E37" s="59">
        <f t="shared" si="7"/>
        <v>226.7319729903287</v>
      </c>
      <c r="F37" s="60">
        <v>4061</v>
      </c>
      <c r="G37" s="61">
        <v>4222</v>
      </c>
      <c r="H37" s="61">
        <v>4820</v>
      </c>
      <c r="I37" s="61">
        <v>5271</v>
      </c>
      <c r="J37" s="61">
        <v>6426</v>
      </c>
      <c r="K37" s="61">
        <v>6247</v>
      </c>
      <c r="L37" s="61">
        <v>5849</v>
      </c>
      <c r="M37" s="62">
        <f>VLOOKUP(C37,'[1]Vintage Comparisons'!$B$4:$L$369,11,FALSE)</f>
        <v>5985</v>
      </c>
      <c r="N37" s="63">
        <f>VLOOKUP(C37,'[1]Vintage Comparisons'!$B$4:$L$369,10,FALSE)</f>
        <v>5987</v>
      </c>
      <c r="O37" s="40">
        <f t="shared" si="4"/>
        <v>2</v>
      </c>
      <c r="P37" s="64">
        <f>VLOOKUP(C37,'[1]Vintage Comparisons'!$B$4:$L$369,9,FALSE)</f>
        <v>5981</v>
      </c>
      <c r="Q37" s="65">
        <f>VLOOKUP(C37,'[1]Vintage Comparisons'!$B$4:$L$369,8,FALSE)</f>
        <v>5936</v>
      </c>
      <c r="R37" s="66">
        <f>VLOOKUP(C37,'[1]Vintage Comparisons'!$B$4:$L$369,7,FALSE)</f>
        <v>5901</v>
      </c>
      <c r="S37" s="66">
        <f>VLOOKUP(C37,'[1]Vintage Comparisons'!$B$4:$L$369,6,FALSE)</f>
        <v>5900</v>
      </c>
      <c r="T37" s="66">
        <f>VLOOKUP(C37,'[1]Vintage Comparisons'!$B$4:$L$369,5,FALSE)</f>
        <v>5882</v>
      </c>
      <c r="U37" s="66">
        <f>VLOOKUP(C37,'[1]Vintage Comparisons'!$B$4:$L$369,4,FALSE)</f>
        <v>5881</v>
      </c>
      <c r="V37" s="67">
        <f>VLOOKUP(C37,'[1]Vintage Comparisons'!$B$4:$L$369,3,FALSE)</f>
        <v>5858</v>
      </c>
      <c r="W37" s="3"/>
      <c r="X37" s="68">
        <f t="shared" si="10"/>
        <v>221.92078492520392</v>
      </c>
    </row>
    <row r="38" spans="1:24" ht="12.75">
      <c r="A38" s="56" t="s">
        <v>52</v>
      </c>
      <c r="B38" s="56" t="s">
        <v>80</v>
      </c>
      <c r="C38" s="57" t="s">
        <v>81</v>
      </c>
      <c r="D38" s="58">
        <v>21.216325283050537</v>
      </c>
      <c r="E38" s="59">
        <f t="shared" si="7"/>
        <v>239.2968590114874</v>
      </c>
      <c r="F38" s="60">
        <v>2742</v>
      </c>
      <c r="G38" s="61">
        <v>2884</v>
      </c>
      <c r="H38" s="61">
        <v>3627</v>
      </c>
      <c r="I38" s="61">
        <v>4253</v>
      </c>
      <c r="J38" s="61">
        <v>5804</v>
      </c>
      <c r="K38" s="61">
        <v>6523</v>
      </c>
      <c r="L38" s="61">
        <v>5069</v>
      </c>
      <c r="M38" s="62">
        <f>VLOOKUP(C38,'[1]Vintage Comparisons'!$B$4:$L$369,11,FALSE)</f>
        <v>5077</v>
      </c>
      <c r="N38" s="63">
        <f>VLOOKUP(C38,'[1]Vintage Comparisons'!$B$4:$L$369,10,FALSE)</f>
        <v>5077</v>
      </c>
      <c r="O38" s="40">
        <f t="shared" si="4"/>
        <v>0</v>
      </c>
      <c r="P38" s="64">
        <f>VLOOKUP(C38,'[1]Vintage Comparisons'!$B$4:$L$369,9,FALSE)</f>
        <v>5095</v>
      </c>
      <c r="Q38" s="65">
        <f>VLOOKUP(C38,'[1]Vintage Comparisons'!$B$4:$L$369,8,FALSE)</f>
        <v>5151</v>
      </c>
      <c r="R38" s="66">
        <f>VLOOKUP(C38,'[1]Vintage Comparisons'!$B$4:$L$369,7,FALSE)</f>
        <v>5153</v>
      </c>
      <c r="S38" s="66">
        <f>VLOOKUP(C38,'[1]Vintage Comparisons'!$B$4:$L$369,6,FALSE)</f>
        <v>5176</v>
      </c>
      <c r="T38" s="66">
        <f>VLOOKUP(C38,'[1]Vintage Comparisons'!$B$4:$L$369,5,FALSE)</f>
        <v>5155</v>
      </c>
      <c r="U38" s="66">
        <f>VLOOKUP(C38,'[1]Vintage Comparisons'!$B$4:$L$369,4,FALSE)</f>
        <v>5152</v>
      </c>
      <c r="V38" s="67">
        <f>VLOOKUP(C38,'[1]Vintage Comparisons'!$B$4:$L$369,3,FALSE)</f>
        <v>5159</v>
      </c>
      <c r="W38" s="3"/>
      <c r="X38" s="68">
        <f t="shared" si="10"/>
        <v>243.16180729569894</v>
      </c>
    </row>
    <row r="39" spans="1:24" ht="12.75">
      <c r="A39" s="56" t="s">
        <v>52</v>
      </c>
      <c r="B39" s="56" t="s">
        <v>82</v>
      </c>
      <c r="C39" s="57" t="s">
        <v>83</v>
      </c>
      <c r="D39" s="58">
        <v>26.499228179454803</v>
      </c>
      <c r="E39" s="59">
        <f t="shared" si="7"/>
        <v>35.2463095783349</v>
      </c>
      <c r="F39" s="60">
        <v>321</v>
      </c>
      <c r="G39" s="61">
        <v>320</v>
      </c>
      <c r="H39" s="61">
        <v>367</v>
      </c>
      <c r="I39" s="61">
        <v>480</v>
      </c>
      <c r="J39" s="61">
        <v>600</v>
      </c>
      <c r="K39" s="61">
        <v>818</v>
      </c>
      <c r="L39" s="61">
        <v>805</v>
      </c>
      <c r="M39" s="62">
        <f>VLOOKUP(C39,'[1]Vintage Comparisons'!$B$4:$L$369,11,FALSE)</f>
        <v>934</v>
      </c>
      <c r="N39" s="63">
        <f>VLOOKUP(C39,'[1]Vintage Comparisons'!$B$4:$L$369,10,FALSE)</f>
        <v>936</v>
      </c>
      <c r="O39" s="40">
        <f t="shared" si="4"/>
        <v>2</v>
      </c>
      <c r="P39" s="64">
        <f>VLOOKUP(C39,'[1]Vintage Comparisons'!$B$4:$L$369,9,FALSE)</f>
        <v>937</v>
      </c>
      <c r="Q39" s="65">
        <f>VLOOKUP(C39,'[1]Vintage Comparisons'!$B$4:$L$369,8,FALSE)</f>
        <v>938</v>
      </c>
      <c r="R39" s="66">
        <f>VLOOKUP(C39,'[1]Vintage Comparisons'!$B$4:$L$369,7,FALSE)</f>
        <v>943</v>
      </c>
      <c r="S39" s="66">
        <f>VLOOKUP(C39,'[1]Vintage Comparisons'!$B$4:$L$369,6,FALSE)</f>
        <v>949</v>
      </c>
      <c r="T39" s="66">
        <f>VLOOKUP(C39,'[1]Vintage Comparisons'!$B$4:$L$369,5,FALSE)</f>
        <v>955</v>
      </c>
      <c r="U39" s="66">
        <f>VLOOKUP(C39,'[1]Vintage Comparisons'!$B$4:$L$369,4,FALSE)</f>
        <v>961</v>
      </c>
      <c r="V39" s="67">
        <f>VLOOKUP(C39,'[1]Vintage Comparisons'!$B$4:$L$369,3,FALSE)</f>
        <v>963</v>
      </c>
      <c r="W39" s="3"/>
      <c r="X39" s="68">
        <f t="shared" si="10"/>
        <v>36.34068107487849</v>
      </c>
    </row>
    <row r="40" spans="1:24" ht="12.75">
      <c r="A40" s="56" t="s">
        <v>52</v>
      </c>
      <c r="B40" s="56" t="s">
        <v>84</v>
      </c>
      <c r="C40" s="57" t="s">
        <v>85</v>
      </c>
      <c r="D40" s="58">
        <v>22.223308742046356</v>
      </c>
      <c r="E40" s="59">
        <f t="shared" si="7"/>
        <v>5.849713987640411</v>
      </c>
      <c r="F40" s="60">
        <v>60</v>
      </c>
      <c r="G40" s="61">
        <v>57</v>
      </c>
      <c r="H40" s="61">
        <v>34</v>
      </c>
      <c r="I40" s="61">
        <v>34</v>
      </c>
      <c r="J40" s="61">
        <v>52</v>
      </c>
      <c r="K40" s="61">
        <v>93</v>
      </c>
      <c r="L40" s="61">
        <v>135</v>
      </c>
      <c r="M40" s="62">
        <f>VLOOKUP(C40,'[1]Vintage Comparisons'!$B$4:$L$369,11,FALSE)</f>
        <v>130</v>
      </c>
      <c r="N40" s="63">
        <f>VLOOKUP(C40,'[1]Vintage Comparisons'!$B$4:$L$369,10,FALSE)</f>
        <v>130</v>
      </c>
      <c r="O40" s="40">
        <f t="shared" si="4"/>
        <v>0</v>
      </c>
      <c r="P40" s="64">
        <f>VLOOKUP(C40,'[1]Vintage Comparisons'!$B$4:$L$369,9,FALSE)</f>
        <v>130</v>
      </c>
      <c r="Q40" s="65">
        <f>VLOOKUP(C40,'[1]Vintage Comparisons'!$B$4:$L$369,8,FALSE)</f>
        <v>130</v>
      </c>
      <c r="R40" s="66">
        <f>VLOOKUP(C40,'[1]Vintage Comparisons'!$B$4:$L$369,7,FALSE)</f>
        <v>130</v>
      </c>
      <c r="S40" s="66">
        <f>VLOOKUP(C40,'[1]Vintage Comparisons'!$B$4:$L$369,6,FALSE)</f>
        <v>131</v>
      </c>
      <c r="T40" s="66">
        <f>VLOOKUP(C40,'[1]Vintage Comparisons'!$B$4:$L$369,5,FALSE)</f>
        <v>133</v>
      </c>
      <c r="U40" s="66">
        <f>VLOOKUP(C40,'[1]Vintage Comparisons'!$B$4:$L$369,4,FALSE)</f>
        <v>135</v>
      </c>
      <c r="V40" s="67">
        <f>VLOOKUP(C40,'[1]Vintage Comparisons'!$B$4:$L$369,3,FALSE)</f>
        <v>138</v>
      </c>
      <c r="W40" s="3"/>
      <c r="X40" s="68">
        <f t="shared" si="10"/>
        <v>6.209696386879821</v>
      </c>
    </row>
    <row r="41" spans="1:24" ht="12.75">
      <c r="A41" s="56" t="s">
        <v>52</v>
      </c>
      <c r="B41" s="56" t="s">
        <v>86</v>
      </c>
      <c r="C41" s="57" t="s">
        <v>87</v>
      </c>
      <c r="D41" s="58">
        <v>13.539288192987442</v>
      </c>
      <c r="E41" s="59">
        <f t="shared" si="7"/>
        <v>18.24320425706955</v>
      </c>
      <c r="F41" s="60">
        <v>75</v>
      </c>
      <c r="G41" s="61">
        <v>87</v>
      </c>
      <c r="H41" s="61">
        <v>118</v>
      </c>
      <c r="I41" s="61">
        <v>165</v>
      </c>
      <c r="J41" s="61">
        <v>183</v>
      </c>
      <c r="K41" s="61">
        <v>159</v>
      </c>
      <c r="L41" s="61">
        <v>192</v>
      </c>
      <c r="M41" s="62">
        <f>VLOOKUP(C41,'[1]Vintage Comparisons'!$B$4:$L$369,11,FALSE)</f>
        <v>247</v>
      </c>
      <c r="N41" s="63">
        <f>VLOOKUP(C41,'[1]Vintage Comparisons'!$B$4:$L$369,10,FALSE)</f>
        <v>247</v>
      </c>
      <c r="O41" s="40">
        <f t="shared" si="4"/>
        <v>0</v>
      </c>
      <c r="P41" s="64">
        <f>VLOOKUP(C41,'[1]Vintage Comparisons'!$B$4:$L$369,9,FALSE)</f>
        <v>248</v>
      </c>
      <c r="Q41" s="65">
        <f>VLOOKUP(C41,'[1]Vintage Comparisons'!$B$4:$L$369,8,FALSE)</f>
        <v>249</v>
      </c>
      <c r="R41" s="66">
        <f>VLOOKUP(C41,'[1]Vintage Comparisons'!$B$4:$L$369,7,FALSE)</f>
        <v>247</v>
      </c>
      <c r="S41" s="66">
        <f>VLOOKUP(C41,'[1]Vintage Comparisons'!$B$4:$L$369,6,FALSE)</f>
        <v>245</v>
      </c>
      <c r="T41" s="66">
        <f>VLOOKUP(C41,'[1]Vintage Comparisons'!$B$4:$L$369,5,FALSE)</f>
        <v>245</v>
      </c>
      <c r="U41" s="66">
        <f>VLOOKUP(C41,'[1]Vintage Comparisons'!$B$4:$L$369,4,FALSE)</f>
        <v>247</v>
      </c>
      <c r="V41" s="67">
        <f>VLOOKUP(C41,'[1]Vintage Comparisons'!$B$4:$L$369,3,FALSE)</f>
        <v>248</v>
      </c>
      <c r="W41" s="3"/>
      <c r="X41" s="68">
        <f t="shared" si="10"/>
        <v>18.31706338361639</v>
      </c>
    </row>
    <row r="42" spans="1:24" ht="12.75">
      <c r="A42" s="56" t="s">
        <v>52</v>
      </c>
      <c r="B42" s="56" t="s">
        <v>88</v>
      </c>
      <c r="C42" s="57" t="s">
        <v>89</v>
      </c>
      <c r="D42" s="58">
        <v>47.19894564151764</v>
      </c>
      <c r="E42" s="59">
        <f t="shared" si="7"/>
        <v>31.6532494464417</v>
      </c>
      <c r="F42" s="60">
        <v>864</v>
      </c>
      <c r="G42" s="61">
        <v>956</v>
      </c>
      <c r="H42" s="61">
        <v>989</v>
      </c>
      <c r="I42" s="61">
        <v>1083</v>
      </c>
      <c r="J42" s="61">
        <v>1031</v>
      </c>
      <c r="K42" s="61">
        <v>1160</v>
      </c>
      <c r="L42" s="61">
        <v>1240</v>
      </c>
      <c r="M42" s="62">
        <f>VLOOKUP(C42,'[1]Vintage Comparisons'!$B$4:$L$369,11,FALSE)</f>
        <v>1494</v>
      </c>
      <c r="N42" s="63">
        <f>VLOOKUP(C42,'[1]Vintage Comparisons'!$B$4:$L$369,10,FALSE)</f>
        <v>1494</v>
      </c>
      <c r="O42" s="40">
        <f t="shared" si="4"/>
        <v>0</v>
      </c>
      <c r="P42" s="64">
        <f>VLOOKUP(C42,'[1]Vintage Comparisons'!$B$4:$L$369,9,FALSE)</f>
        <v>1497</v>
      </c>
      <c r="Q42" s="65">
        <f>VLOOKUP(C42,'[1]Vintage Comparisons'!$B$4:$L$369,8,FALSE)</f>
        <v>1502</v>
      </c>
      <c r="R42" s="66">
        <f>VLOOKUP(C42,'[1]Vintage Comparisons'!$B$4:$L$369,7,FALSE)</f>
        <v>1495</v>
      </c>
      <c r="S42" s="66">
        <f>VLOOKUP(C42,'[1]Vintage Comparisons'!$B$4:$L$369,6,FALSE)</f>
        <v>1495</v>
      </c>
      <c r="T42" s="66">
        <f>VLOOKUP(C42,'[1]Vintage Comparisons'!$B$4:$L$369,5,FALSE)</f>
        <v>1512</v>
      </c>
      <c r="U42" s="66">
        <f>VLOOKUP(C42,'[1]Vintage Comparisons'!$B$4:$L$369,4,FALSE)</f>
        <v>1524</v>
      </c>
      <c r="V42" s="67">
        <f>VLOOKUP(C42,'[1]Vintage Comparisons'!$B$4:$L$369,3,FALSE)</f>
        <v>1533</v>
      </c>
      <c r="W42" s="3"/>
      <c r="X42" s="68">
        <f t="shared" si="10"/>
        <v>32.47953909062592</v>
      </c>
    </row>
    <row r="43" spans="1:24" ht="12.75">
      <c r="A43" s="56" t="s">
        <v>52</v>
      </c>
      <c r="B43" s="56" t="s">
        <v>90</v>
      </c>
      <c r="C43" s="57" t="s">
        <v>91</v>
      </c>
      <c r="D43" s="58">
        <v>20.437649846076965</v>
      </c>
      <c r="E43" s="59">
        <f t="shared" si="7"/>
        <v>718.3311246923059</v>
      </c>
      <c r="F43" s="60">
        <v>21621</v>
      </c>
      <c r="G43" s="61">
        <v>22213</v>
      </c>
      <c r="H43" s="61">
        <v>21567</v>
      </c>
      <c r="I43" s="61">
        <v>19905</v>
      </c>
      <c r="J43" s="61">
        <v>19195</v>
      </c>
      <c r="K43" s="61">
        <v>18063</v>
      </c>
      <c r="L43" s="61">
        <v>16797</v>
      </c>
      <c r="M43" s="62">
        <f>VLOOKUP(C43,'[1]Vintage Comparisons'!$B$4:$L$369,11,FALSE)</f>
        <v>14681</v>
      </c>
      <c r="N43" s="63">
        <f>VLOOKUP(C43,'[1]Vintage Comparisons'!$B$4:$L$369,10,FALSE)</f>
        <v>14681</v>
      </c>
      <c r="O43" s="40">
        <f t="shared" si="4"/>
        <v>0</v>
      </c>
      <c r="P43" s="64">
        <f>VLOOKUP(C43,'[1]Vintage Comparisons'!$B$4:$L$369,9,FALSE)</f>
        <v>14651</v>
      </c>
      <c r="Q43" s="65">
        <f>VLOOKUP(C43,'[1]Vintage Comparisons'!$B$4:$L$369,8,FALSE)</f>
        <v>14501</v>
      </c>
      <c r="R43" s="66">
        <f>VLOOKUP(C43,'[1]Vintage Comparisons'!$B$4:$L$369,7,FALSE)</f>
        <v>14399</v>
      </c>
      <c r="S43" s="66">
        <f>VLOOKUP(C43,'[1]Vintage Comparisons'!$B$4:$L$369,6,FALSE)</f>
        <v>14281</v>
      </c>
      <c r="T43" s="66">
        <f>VLOOKUP(C43,'[1]Vintage Comparisons'!$B$4:$L$369,5,FALSE)</f>
        <v>14150</v>
      </c>
      <c r="U43" s="66">
        <f>VLOOKUP(C43,'[1]Vintage Comparisons'!$B$4:$L$369,4,FALSE)</f>
        <v>14001</v>
      </c>
      <c r="V43" s="67">
        <f>VLOOKUP(C43,'[1]Vintage Comparisons'!$B$4:$L$369,3,FALSE)</f>
        <v>13842</v>
      </c>
      <c r="W43" s="3"/>
      <c r="X43" s="68">
        <f t="shared" si="10"/>
        <v>677.2794379123288</v>
      </c>
    </row>
    <row r="44" spans="1:24" ht="12.75">
      <c r="A44" s="56" t="s">
        <v>52</v>
      </c>
      <c r="B44" s="56" t="s">
        <v>92</v>
      </c>
      <c r="C44" s="57" t="s">
        <v>93</v>
      </c>
      <c r="D44" s="58">
        <v>35.83860886096954</v>
      </c>
      <c r="E44" s="59">
        <f t="shared" si="7"/>
        <v>38.08741587306893</v>
      </c>
      <c r="F44" s="60">
        <v>367</v>
      </c>
      <c r="G44" s="61">
        <v>364</v>
      </c>
      <c r="H44" s="61">
        <v>359</v>
      </c>
      <c r="I44" s="61">
        <v>473</v>
      </c>
      <c r="J44" s="61">
        <v>820</v>
      </c>
      <c r="K44" s="61">
        <v>963</v>
      </c>
      <c r="L44" s="61">
        <v>1073</v>
      </c>
      <c r="M44" s="62">
        <f>VLOOKUP(C44,'[1]Vintage Comparisons'!$B$4:$L$369,11,FALSE)</f>
        <v>1365</v>
      </c>
      <c r="N44" s="63">
        <f>VLOOKUP(C44,'[1]Vintage Comparisons'!$B$4:$L$369,10,FALSE)</f>
        <v>1365</v>
      </c>
      <c r="O44" s="40">
        <f t="shared" si="4"/>
        <v>0</v>
      </c>
      <c r="P44" s="64">
        <f>VLOOKUP(C44,'[1]Vintage Comparisons'!$B$4:$L$369,9,FALSE)</f>
        <v>1365</v>
      </c>
      <c r="Q44" s="65">
        <f>VLOOKUP(C44,'[1]Vintage Comparisons'!$B$4:$L$369,8,FALSE)</f>
        <v>1358</v>
      </c>
      <c r="R44" s="66">
        <f>VLOOKUP(C44,'[1]Vintage Comparisons'!$B$4:$L$369,7,FALSE)</f>
        <v>1365</v>
      </c>
      <c r="S44" s="66">
        <f>VLOOKUP(C44,'[1]Vintage Comparisons'!$B$4:$L$369,6,FALSE)</f>
        <v>1370</v>
      </c>
      <c r="T44" s="66">
        <f>VLOOKUP(C44,'[1]Vintage Comparisons'!$B$4:$L$369,5,FALSE)</f>
        <v>1381</v>
      </c>
      <c r="U44" s="66">
        <f>VLOOKUP(C44,'[1]Vintage Comparisons'!$B$4:$L$369,4,FALSE)</f>
        <v>1392</v>
      </c>
      <c r="V44" s="67">
        <f>VLOOKUP(C44,'[1]Vintage Comparisons'!$B$4:$L$369,3,FALSE)</f>
        <v>1392</v>
      </c>
      <c r="W44" s="3"/>
      <c r="X44" s="68">
        <f t="shared" si="10"/>
        <v>38.84079332989886</v>
      </c>
    </row>
    <row r="45" spans="1:24" ht="12.75">
      <c r="A45" s="56" t="s">
        <v>52</v>
      </c>
      <c r="B45" s="56" t="s">
        <v>94</v>
      </c>
      <c r="C45" s="57" t="s">
        <v>95</v>
      </c>
      <c r="D45" s="58">
        <v>25.933573782444</v>
      </c>
      <c r="E45" s="59">
        <f t="shared" si="7"/>
        <v>31.65780416102097</v>
      </c>
      <c r="F45" s="60">
        <v>108</v>
      </c>
      <c r="G45" s="61">
        <v>142</v>
      </c>
      <c r="H45" s="61">
        <v>143</v>
      </c>
      <c r="I45" s="61">
        <v>197</v>
      </c>
      <c r="J45" s="61">
        <v>256</v>
      </c>
      <c r="K45" s="61">
        <v>633</v>
      </c>
      <c r="L45" s="61">
        <v>779</v>
      </c>
      <c r="M45" s="62">
        <f>VLOOKUP(C45,'[1]Vintage Comparisons'!$B$4:$L$369,11,FALSE)</f>
        <v>821</v>
      </c>
      <c r="N45" s="63">
        <f>VLOOKUP(C45,'[1]Vintage Comparisons'!$B$4:$L$369,10,FALSE)</f>
        <v>821</v>
      </c>
      <c r="O45" s="40">
        <f t="shared" si="4"/>
        <v>0</v>
      </c>
      <c r="P45" s="64">
        <f>VLOOKUP(C45,'[1]Vintage Comparisons'!$B$4:$L$369,9,FALSE)</f>
        <v>820</v>
      </c>
      <c r="Q45" s="65">
        <f>VLOOKUP(C45,'[1]Vintage Comparisons'!$B$4:$L$369,8,FALSE)</f>
        <v>813</v>
      </c>
      <c r="R45" s="66">
        <f>VLOOKUP(C45,'[1]Vintage Comparisons'!$B$4:$L$369,7,FALSE)</f>
        <v>809</v>
      </c>
      <c r="S45" s="66">
        <f>VLOOKUP(C45,'[1]Vintage Comparisons'!$B$4:$L$369,6,FALSE)</f>
        <v>815</v>
      </c>
      <c r="T45" s="66">
        <f>VLOOKUP(C45,'[1]Vintage Comparisons'!$B$4:$L$369,5,FALSE)</f>
        <v>822</v>
      </c>
      <c r="U45" s="66">
        <f>VLOOKUP(C45,'[1]Vintage Comparisons'!$B$4:$L$369,4,FALSE)</f>
        <v>837</v>
      </c>
      <c r="V45" s="67">
        <f>VLOOKUP(C45,'[1]Vintage Comparisons'!$B$4:$L$369,3,FALSE)</f>
        <v>846</v>
      </c>
      <c r="W45" s="3"/>
      <c r="X45" s="68">
        <f t="shared" si="10"/>
        <v>32.62180550575364</v>
      </c>
    </row>
    <row r="46" spans="1:24" ht="12.75">
      <c r="A46" s="56" t="s">
        <v>52</v>
      </c>
      <c r="B46" s="56" t="s">
        <v>96</v>
      </c>
      <c r="C46" s="57" t="s">
        <v>97</v>
      </c>
      <c r="D46" s="58">
        <v>40.730674743652344</v>
      </c>
      <c r="E46" s="59">
        <f t="shared" si="7"/>
        <v>1124.2877828125495</v>
      </c>
      <c r="F46" s="60">
        <v>49677</v>
      </c>
      <c r="G46" s="61">
        <v>49684</v>
      </c>
      <c r="H46" s="61">
        <v>53348</v>
      </c>
      <c r="I46" s="61">
        <v>57879</v>
      </c>
      <c r="J46" s="61">
        <v>57020</v>
      </c>
      <c r="K46" s="61">
        <v>51974</v>
      </c>
      <c r="L46" s="61">
        <v>48622</v>
      </c>
      <c r="M46" s="62">
        <f>VLOOKUP(C46,'[1]Vintage Comparisons'!$B$4:$L$369,11,FALSE)</f>
        <v>45793</v>
      </c>
      <c r="N46" s="63">
        <f>VLOOKUP(C46,'[1]Vintage Comparisons'!$B$4:$L$369,10,FALSE)</f>
        <v>45787</v>
      </c>
      <c r="O46" s="40">
        <f t="shared" si="4"/>
        <v>-6</v>
      </c>
      <c r="P46" s="64">
        <f>VLOOKUP(C46,'[1]Vintage Comparisons'!$B$4:$L$369,9,FALSE)</f>
        <v>45709</v>
      </c>
      <c r="Q46" s="65">
        <f>VLOOKUP(C46,'[1]Vintage Comparisons'!$B$4:$L$369,8,FALSE)</f>
        <v>45286</v>
      </c>
      <c r="R46" s="66">
        <f>VLOOKUP(C46,'[1]Vintage Comparisons'!$B$4:$L$369,7,FALSE)</f>
        <v>44925</v>
      </c>
      <c r="S46" s="66">
        <f>VLOOKUP(C46,'[1]Vintage Comparisons'!$B$4:$L$369,6,FALSE)</f>
        <v>44608</v>
      </c>
      <c r="T46" s="66">
        <f>VLOOKUP(C46,'[1]Vintage Comparisons'!$B$4:$L$369,5,FALSE)</f>
        <v>44224</v>
      </c>
      <c r="U46" s="66">
        <f>VLOOKUP(C46,'[1]Vintage Comparisons'!$B$4:$L$369,4,FALSE)</f>
        <v>43832</v>
      </c>
      <c r="V46" s="67">
        <f>VLOOKUP(C46,'[1]Vintage Comparisons'!$B$4:$L$369,3,FALSE)</f>
        <v>43497</v>
      </c>
      <c r="W46" s="3"/>
      <c r="X46" s="68">
        <f t="shared" si="10"/>
        <v>1067.9174915161152</v>
      </c>
    </row>
    <row r="47" spans="1:24" ht="12.75">
      <c r="A47" s="56" t="s">
        <v>52</v>
      </c>
      <c r="B47" s="56" t="s">
        <v>98</v>
      </c>
      <c r="C47" s="57" t="s">
        <v>99</v>
      </c>
      <c r="D47" s="58">
        <v>18.962292850017548</v>
      </c>
      <c r="E47" s="59">
        <f t="shared" si="7"/>
        <v>84.58892670242226</v>
      </c>
      <c r="F47" s="60">
        <v>583</v>
      </c>
      <c r="G47" s="61">
        <v>624</v>
      </c>
      <c r="H47" s="61">
        <v>737</v>
      </c>
      <c r="I47" s="61">
        <v>890</v>
      </c>
      <c r="J47" s="61">
        <v>1461</v>
      </c>
      <c r="K47" s="61">
        <v>1659</v>
      </c>
      <c r="L47" s="61">
        <v>1677</v>
      </c>
      <c r="M47" s="62">
        <f>VLOOKUP(C47,'[1]Vintage Comparisons'!$B$4:$L$369,11,FALSE)</f>
        <v>1604</v>
      </c>
      <c r="N47" s="63">
        <f>VLOOKUP(C47,'[1]Vintage Comparisons'!$B$4:$L$369,10,FALSE)</f>
        <v>1604</v>
      </c>
      <c r="O47" s="40">
        <f t="shared" si="4"/>
        <v>0</v>
      </c>
      <c r="P47" s="64">
        <f>VLOOKUP(C47,'[1]Vintage Comparisons'!$B$4:$L$369,9,FALSE)</f>
        <v>1605</v>
      </c>
      <c r="Q47" s="65">
        <f>VLOOKUP(C47,'[1]Vintage Comparisons'!$B$4:$L$369,8,FALSE)</f>
        <v>1604</v>
      </c>
      <c r="R47" s="66">
        <f>VLOOKUP(C47,'[1]Vintage Comparisons'!$B$4:$L$369,7,FALSE)</f>
        <v>1609</v>
      </c>
      <c r="S47" s="66">
        <f>VLOOKUP(C47,'[1]Vintage Comparisons'!$B$4:$L$369,6,FALSE)</f>
        <v>1619</v>
      </c>
      <c r="T47" s="66">
        <f>VLOOKUP(C47,'[1]Vintage Comparisons'!$B$4:$L$369,5,FALSE)</f>
        <v>1628</v>
      </c>
      <c r="U47" s="66">
        <f>VLOOKUP(C47,'[1]Vintage Comparisons'!$B$4:$L$369,4,FALSE)</f>
        <v>1619</v>
      </c>
      <c r="V47" s="67">
        <f>VLOOKUP(C47,'[1]Vintage Comparisons'!$B$4:$L$369,3,FALSE)</f>
        <v>1604</v>
      </c>
      <c r="W47" s="3"/>
      <c r="X47" s="68">
        <f t="shared" si="10"/>
        <v>84.58892670242226</v>
      </c>
    </row>
    <row r="48" spans="1:24" ht="12.75">
      <c r="A48" s="56" t="s">
        <v>52</v>
      </c>
      <c r="B48" s="56" t="s">
        <v>100</v>
      </c>
      <c r="C48" s="57" t="s">
        <v>101</v>
      </c>
      <c r="D48" s="58">
        <v>52.318706035614014</v>
      </c>
      <c r="E48" s="59">
        <f t="shared" si="7"/>
        <v>15.749624989560955</v>
      </c>
      <c r="F48" s="60">
        <v>412</v>
      </c>
      <c r="G48" s="61">
        <v>421</v>
      </c>
      <c r="H48" s="61">
        <v>437</v>
      </c>
      <c r="I48" s="61">
        <v>536</v>
      </c>
      <c r="J48" s="61">
        <v>547</v>
      </c>
      <c r="K48" s="61">
        <v>720</v>
      </c>
      <c r="L48" s="61">
        <v>667</v>
      </c>
      <c r="M48" s="62">
        <f>VLOOKUP(C48,'[1]Vintage Comparisons'!$B$4:$L$369,11,FALSE)</f>
        <v>824</v>
      </c>
      <c r="N48" s="63">
        <f>VLOOKUP(C48,'[1]Vintage Comparisons'!$B$4:$L$369,10,FALSE)</f>
        <v>824</v>
      </c>
      <c r="O48" s="40">
        <f t="shared" si="4"/>
        <v>0</v>
      </c>
      <c r="P48" s="64">
        <f>VLOOKUP(C48,'[1]Vintage Comparisons'!$B$4:$L$369,9,FALSE)</f>
        <v>824</v>
      </c>
      <c r="Q48" s="65">
        <f>VLOOKUP(C48,'[1]Vintage Comparisons'!$B$4:$L$369,8,FALSE)</f>
        <v>821</v>
      </c>
      <c r="R48" s="66">
        <f>VLOOKUP(C48,'[1]Vintage Comparisons'!$B$4:$L$369,7,FALSE)</f>
        <v>822</v>
      </c>
      <c r="S48" s="66">
        <f>VLOOKUP(C48,'[1]Vintage Comparisons'!$B$4:$L$369,6,FALSE)</f>
        <v>822</v>
      </c>
      <c r="T48" s="66">
        <f>VLOOKUP(C48,'[1]Vintage Comparisons'!$B$4:$L$369,5,FALSE)</f>
        <v>822</v>
      </c>
      <c r="U48" s="66">
        <f>VLOOKUP(C48,'[1]Vintage Comparisons'!$B$4:$L$369,4,FALSE)</f>
        <v>831</v>
      </c>
      <c r="V48" s="67">
        <f>VLOOKUP(C48,'[1]Vintage Comparisons'!$B$4:$L$369,3,FALSE)</f>
        <v>840</v>
      </c>
      <c r="W48" s="3"/>
      <c r="X48" s="68">
        <f t="shared" si="10"/>
        <v>16.055442950523304</v>
      </c>
    </row>
    <row r="49" spans="1:24" ht="12.75">
      <c r="A49" s="56" t="s">
        <v>52</v>
      </c>
      <c r="B49" s="56" t="s">
        <v>102</v>
      </c>
      <c r="C49" s="57" t="s">
        <v>103</v>
      </c>
      <c r="D49" s="58">
        <v>35.86456573009491</v>
      </c>
      <c r="E49" s="59">
        <f t="shared" si="7"/>
        <v>19.657285280005937</v>
      </c>
      <c r="F49" s="60">
        <v>307</v>
      </c>
      <c r="G49" s="61">
        <v>300</v>
      </c>
      <c r="H49" s="61">
        <v>291</v>
      </c>
      <c r="I49" s="61">
        <v>277</v>
      </c>
      <c r="J49" s="61">
        <v>322</v>
      </c>
      <c r="K49" s="61">
        <v>644</v>
      </c>
      <c r="L49" s="61">
        <v>634</v>
      </c>
      <c r="M49" s="62">
        <f>VLOOKUP(C49,'[1]Vintage Comparisons'!$B$4:$L$369,11,FALSE)</f>
        <v>705</v>
      </c>
      <c r="N49" s="63">
        <f>VLOOKUP(C49,'[1]Vintage Comparisons'!$B$4:$L$369,10,FALSE)</f>
        <v>705</v>
      </c>
      <c r="O49" s="40">
        <f t="shared" si="4"/>
        <v>0</v>
      </c>
      <c r="P49" s="64">
        <f>VLOOKUP(C49,'[1]Vintage Comparisons'!$B$4:$L$369,9,FALSE)</f>
        <v>706</v>
      </c>
      <c r="Q49" s="65">
        <f>VLOOKUP(C49,'[1]Vintage Comparisons'!$B$4:$L$369,8,FALSE)</f>
        <v>706</v>
      </c>
      <c r="R49" s="66">
        <f>VLOOKUP(C49,'[1]Vintage Comparisons'!$B$4:$L$369,7,FALSE)</f>
        <v>711</v>
      </c>
      <c r="S49" s="66">
        <f>VLOOKUP(C49,'[1]Vintage Comparisons'!$B$4:$L$369,6,FALSE)</f>
        <v>716</v>
      </c>
      <c r="T49" s="66">
        <f>VLOOKUP(C49,'[1]Vintage Comparisons'!$B$4:$L$369,5,FALSE)</f>
        <v>719</v>
      </c>
      <c r="U49" s="66">
        <f>VLOOKUP(C49,'[1]Vintage Comparisons'!$B$4:$L$369,4,FALSE)</f>
        <v>725</v>
      </c>
      <c r="V49" s="67">
        <f>VLOOKUP(C49,'[1]Vintage Comparisons'!$B$4:$L$369,3,FALSE)</f>
        <v>729</v>
      </c>
      <c r="W49" s="3"/>
      <c r="X49" s="68">
        <f t="shared" si="10"/>
        <v>20.326469459750818</v>
      </c>
    </row>
    <row r="50" spans="1:24" ht="12.75">
      <c r="A50" s="56" t="s">
        <v>52</v>
      </c>
      <c r="B50" s="56" t="s">
        <v>104</v>
      </c>
      <c r="C50" s="57" t="s">
        <v>105</v>
      </c>
      <c r="D50" s="58">
        <v>48.14646589756012</v>
      </c>
      <c r="E50" s="59">
        <f t="shared" si="7"/>
        <v>69.26780476672546</v>
      </c>
      <c r="F50" s="60">
        <v>1650</v>
      </c>
      <c r="G50" s="61">
        <v>1709</v>
      </c>
      <c r="H50" s="61">
        <v>2150</v>
      </c>
      <c r="I50" s="61">
        <v>2138</v>
      </c>
      <c r="J50" s="61">
        <v>2374</v>
      </c>
      <c r="K50" s="61">
        <v>2743</v>
      </c>
      <c r="L50" s="61">
        <v>2910</v>
      </c>
      <c r="M50" s="62">
        <f>VLOOKUP(C50,'[1]Vintage Comparisons'!$B$4:$L$369,11,FALSE)</f>
        <v>3335</v>
      </c>
      <c r="N50" s="63">
        <f>VLOOKUP(C50,'[1]Vintage Comparisons'!$B$4:$L$369,10,FALSE)</f>
        <v>3335</v>
      </c>
      <c r="O50" s="40">
        <f t="shared" si="4"/>
        <v>0</v>
      </c>
      <c r="P50" s="64">
        <f>VLOOKUP(C50,'[1]Vintage Comparisons'!$B$4:$L$369,9,FALSE)</f>
        <v>3336</v>
      </c>
      <c r="Q50" s="65">
        <f>VLOOKUP(C50,'[1]Vintage Comparisons'!$B$4:$L$369,8,FALSE)</f>
        <v>3328</v>
      </c>
      <c r="R50" s="66">
        <f>VLOOKUP(C50,'[1]Vintage Comparisons'!$B$4:$L$369,7,FALSE)</f>
        <v>3331</v>
      </c>
      <c r="S50" s="66">
        <f>VLOOKUP(C50,'[1]Vintage Comparisons'!$B$4:$L$369,6,FALSE)</f>
        <v>3356</v>
      </c>
      <c r="T50" s="66">
        <f>VLOOKUP(C50,'[1]Vintage Comparisons'!$B$4:$L$369,5,FALSE)</f>
        <v>3356</v>
      </c>
      <c r="U50" s="66">
        <f>VLOOKUP(C50,'[1]Vintage Comparisons'!$B$4:$L$369,4,FALSE)</f>
        <v>3363</v>
      </c>
      <c r="V50" s="67">
        <f>VLOOKUP(C50,'[1]Vintage Comparisons'!$B$4:$L$369,3,FALSE)</f>
        <v>3367</v>
      </c>
      <c r="W50" s="3"/>
      <c r="X50" s="68">
        <f t="shared" si="10"/>
        <v>69.9324433731828</v>
      </c>
    </row>
    <row r="51" spans="1:24" ht="12.75">
      <c r="A51" s="56" t="s">
        <v>52</v>
      </c>
      <c r="B51" s="56" t="s">
        <v>106</v>
      </c>
      <c r="C51" s="57" t="s">
        <v>107</v>
      </c>
      <c r="D51" s="58">
        <v>22.938732862472534</v>
      </c>
      <c r="E51" s="59">
        <f t="shared" si="7"/>
        <v>99.22082504058042</v>
      </c>
      <c r="F51" s="60">
        <v>1762</v>
      </c>
      <c r="G51" s="61">
        <v>1815</v>
      </c>
      <c r="H51" s="61">
        <v>2311</v>
      </c>
      <c r="I51" s="61">
        <v>2161</v>
      </c>
      <c r="J51" s="61">
        <v>2312</v>
      </c>
      <c r="K51" s="61">
        <v>2328</v>
      </c>
      <c r="L51" s="61">
        <v>2408</v>
      </c>
      <c r="M51" s="62">
        <f>VLOOKUP(C51,'[1]Vintage Comparisons'!$B$4:$L$369,11,FALSE)</f>
        <v>2276</v>
      </c>
      <c r="N51" s="63">
        <f>VLOOKUP(C51,'[1]Vintage Comparisons'!$B$4:$L$369,10,FALSE)</f>
        <v>2276</v>
      </c>
      <c r="O51" s="40">
        <f t="shared" si="4"/>
        <v>0</v>
      </c>
      <c r="P51" s="64">
        <f>VLOOKUP(C51,'[1]Vintage Comparisons'!$B$4:$L$369,9,FALSE)</f>
        <v>2274</v>
      </c>
      <c r="Q51" s="65">
        <f>VLOOKUP(C51,'[1]Vintage Comparisons'!$B$4:$L$369,8,FALSE)</f>
        <v>2261</v>
      </c>
      <c r="R51" s="66">
        <f>VLOOKUP(C51,'[1]Vintage Comparisons'!$B$4:$L$369,7,FALSE)</f>
        <v>2255</v>
      </c>
      <c r="S51" s="66">
        <f>VLOOKUP(C51,'[1]Vintage Comparisons'!$B$4:$L$369,6,FALSE)</f>
        <v>2250</v>
      </c>
      <c r="T51" s="66">
        <f>VLOOKUP(C51,'[1]Vintage Comparisons'!$B$4:$L$369,5,FALSE)</f>
        <v>2247</v>
      </c>
      <c r="U51" s="66">
        <f>VLOOKUP(C51,'[1]Vintage Comparisons'!$B$4:$L$369,4,FALSE)</f>
        <v>2255</v>
      </c>
      <c r="V51" s="67">
        <f>VLOOKUP(C51,'[1]Vintage Comparisons'!$B$4:$L$369,3,FALSE)</f>
        <v>2259</v>
      </c>
      <c r="W51" s="3"/>
      <c r="X51" s="68">
        <f t="shared" si="10"/>
        <v>98.4797204598731</v>
      </c>
    </row>
    <row r="52" spans="1:24" ht="12.75">
      <c r="A52" s="56" t="s">
        <v>52</v>
      </c>
      <c r="B52" s="56" t="s">
        <v>108</v>
      </c>
      <c r="C52" s="57" t="s">
        <v>109</v>
      </c>
      <c r="D52" s="58">
        <v>18.703524470329285</v>
      </c>
      <c r="E52" s="59">
        <f t="shared" si="7"/>
        <v>18.71305061007243</v>
      </c>
      <c r="F52" s="60">
        <v>246</v>
      </c>
      <c r="G52" s="61">
        <v>213</v>
      </c>
      <c r="H52" s="61">
        <v>235</v>
      </c>
      <c r="I52" s="61">
        <v>197</v>
      </c>
      <c r="J52" s="61">
        <v>234</v>
      </c>
      <c r="K52" s="61">
        <v>344</v>
      </c>
      <c r="L52" s="61">
        <v>369</v>
      </c>
      <c r="M52" s="62">
        <f>VLOOKUP(C52,'[1]Vintage Comparisons'!$B$4:$L$369,11,FALSE)</f>
        <v>350</v>
      </c>
      <c r="N52" s="63">
        <f>VLOOKUP(C52,'[1]Vintage Comparisons'!$B$4:$L$369,10,FALSE)</f>
        <v>350</v>
      </c>
      <c r="O52" s="40">
        <f t="shared" si="4"/>
        <v>0</v>
      </c>
      <c r="P52" s="64">
        <f>VLOOKUP(C52,'[1]Vintage Comparisons'!$B$4:$L$369,9,FALSE)</f>
        <v>351</v>
      </c>
      <c r="Q52" s="65">
        <f>VLOOKUP(C52,'[1]Vintage Comparisons'!$B$4:$L$369,8,FALSE)</f>
        <v>355</v>
      </c>
      <c r="R52" s="66">
        <f>VLOOKUP(C52,'[1]Vintage Comparisons'!$B$4:$L$369,7,FALSE)</f>
        <v>361</v>
      </c>
      <c r="S52" s="66">
        <f>VLOOKUP(C52,'[1]Vintage Comparisons'!$B$4:$L$369,6,FALSE)</f>
        <v>358</v>
      </c>
      <c r="T52" s="66">
        <f>VLOOKUP(C52,'[1]Vintage Comparisons'!$B$4:$L$369,5,FALSE)</f>
        <v>355</v>
      </c>
      <c r="U52" s="66">
        <f>VLOOKUP(C52,'[1]Vintage Comparisons'!$B$4:$L$369,4,FALSE)</f>
        <v>352</v>
      </c>
      <c r="V52" s="67">
        <f>VLOOKUP(C52,'[1]Vintage Comparisons'!$B$4:$L$369,3,FALSE)</f>
        <v>348</v>
      </c>
      <c r="W52" s="3"/>
      <c r="X52" s="68">
        <f t="shared" si="10"/>
        <v>18.606118892300586</v>
      </c>
    </row>
    <row r="53" spans="1:24" ht="12.75">
      <c r="A53" s="56" t="s">
        <v>52</v>
      </c>
      <c r="B53" s="56" t="s">
        <v>110</v>
      </c>
      <c r="C53" s="57" t="s">
        <v>111</v>
      </c>
      <c r="D53" s="58">
        <v>37.76071619987488</v>
      </c>
      <c r="E53" s="59">
        <f t="shared" si="7"/>
        <v>14.406506410537906</v>
      </c>
      <c r="F53" s="60">
        <v>222</v>
      </c>
      <c r="G53" s="61">
        <v>267</v>
      </c>
      <c r="H53" s="61">
        <v>281</v>
      </c>
      <c r="I53" s="61">
        <v>290</v>
      </c>
      <c r="J53" s="61">
        <v>411</v>
      </c>
      <c r="K53" s="61">
        <v>587</v>
      </c>
      <c r="L53" s="61">
        <v>615</v>
      </c>
      <c r="M53" s="62">
        <f>VLOOKUP(C53,'[1]Vintage Comparisons'!$B$4:$L$369,11,FALSE)</f>
        <v>544</v>
      </c>
      <c r="N53" s="63">
        <f>VLOOKUP(C53,'[1]Vintage Comparisons'!$B$4:$L$369,10,FALSE)</f>
        <v>544</v>
      </c>
      <c r="O53" s="40">
        <f t="shared" si="4"/>
        <v>0</v>
      </c>
      <c r="P53" s="64">
        <f>VLOOKUP(C53,'[1]Vintage Comparisons'!$B$4:$L$369,9,FALSE)</f>
        <v>544</v>
      </c>
      <c r="Q53" s="65">
        <f>VLOOKUP(C53,'[1]Vintage Comparisons'!$B$4:$L$369,8,FALSE)</f>
        <v>540</v>
      </c>
      <c r="R53" s="66">
        <f>VLOOKUP(C53,'[1]Vintage Comparisons'!$B$4:$L$369,7,FALSE)</f>
        <v>540</v>
      </c>
      <c r="S53" s="66">
        <f>VLOOKUP(C53,'[1]Vintage Comparisons'!$B$4:$L$369,6,FALSE)</f>
        <v>540</v>
      </c>
      <c r="T53" s="66">
        <f>VLOOKUP(C53,'[1]Vintage Comparisons'!$B$4:$L$369,5,FALSE)</f>
        <v>542</v>
      </c>
      <c r="U53" s="66">
        <f>VLOOKUP(C53,'[1]Vintage Comparisons'!$B$4:$L$369,4,FALSE)</f>
        <v>545</v>
      </c>
      <c r="V53" s="67">
        <f>VLOOKUP(C53,'[1]Vintage Comparisons'!$B$4:$L$369,3,FALSE)</f>
        <v>548</v>
      </c>
      <c r="W53" s="3"/>
      <c r="X53" s="68">
        <f t="shared" si="10"/>
        <v>14.512436604733038</v>
      </c>
    </row>
    <row r="54" spans="1:24" ht="12.75">
      <c r="A54" s="56" t="s">
        <v>52</v>
      </c>
      <c r="B54" s="56" t="s">
        <v>112</v>
      </c>
      <c r="C54" s="57" t="s">
        <v>113</v>
      </c>
      <c r="D54" s="58">
        <v>18.477679789066315</v>
      </c>
      <c r="E54" s="59">
        <f t="shared" si="7"/>
        <v>76.63299809091188</v>
      </c>
      <c r="F54" s="60">
        <v>1124</v>
      </c>
      <c r="G54" s="61">
        <v>1062</v>
      </c>
      <c r="H54" s="61">
        <v>1165</v>
      </c>
      <c r="I54" s="61">
        <v>1244</v>
      </c>
      <c r="J54" s="61">
        <v>1354</v>
      </c>
      <c r="K54" s="61">
        <v>1280</v>
      </c>
      <c r="L54" s="61">
        <v>1483</v>
      </c>
      <c r="M54" s="62">
        <f>VLOOKUP(C54,'[1]Vintage Comparisons'!$B$4:$L$369,11,FALSE)</f>
        <v>1416</v>
      </c>
      <c r="N54" s="63">
        <f>VLOOKUP(C54,'[1]Vintage Comparisons'!$B$4:$L$369,10,FALSE)</f>
        <v>1416</v>
      </c>
      <c r="O54" s="40">
        <f t="shared" si="4"/>
        <v>0</v>
      </c>
      <c r="P54" s="64">
        <f>VLOOKUP(C54,'[1]Vintage Comparisons'!$B$4:$L$369,9,FALSE)</f>
        <v>1420</v>
      </c>
      <c r="Q54" s="65">
        <f>VLOOKUP(C54,'[1]Vintage Comparisons'!$B$4:$L$369,8,FALSE)</f>
        <v>1431</v>
      </c>
      <c r="R54" s="66">
        <f>VLOOKUP(C54,'[1]Vintage Comparisons'!$B$4:$L$369,7,FALSE)</f>
        <v>1437</v>
      </c>
      <c r="S54" s="66">
        <f>VLOOKUP(C54,'[1]Vintage Comparisons'!$B$4:$L$369,6,FALSE)</f>
        <v>1446</v>
      </c>
      <c r="T54" s="66">
        <f>VLOOKUP(C54,'[1]Vintage Comparisons'!$B$4:$L$369,5,FALSE)</f>
        <v>1449</v>
      </c>
      <c r="U54" s="66">
        <f>VLOOKUP(C54,'[1]Vintage Comparisons'!$B$4:$L$369,4,FALSE)</f>
        <v>1451</v>
      </c>
      <c r="V54" s="67">
        <f>VLOOKUP(C54,'[1]Vintage Comparisons'!$B$4:$L$369,3,FALSE)</f>
        <v>1459</v>
      </c>
      <c r="W54" s="3"/>
      <c r="X54" s="68">
        <f t="shared" si="10"/>
        <v>78.96013009508505</v>
      </c>
    </row>
    <row r="55" spans="1:24" ht="12.75">
      <c r="A55" s="56" t="s">
        <v>52</v>
      </c>
      <c r="B55" s="56" t="s">
        <v>114</v>
      </c>
      <c r="C55" s="57" t="s">
        <v>115</v>
      </c>
      <c r="D55" s="58">
        <v>46.88928747177124</v>
      </c>
      <c r="E55" s="59">
        <f t="shared" si="7"/>
        <v>179.65724058126284</v>
      </c>
      <c r="F55" s="60">
        <v>3900</v>
      </c>
      <c r="G55" s="61">
        <v>4294</v>
      </c>
      <c r="H55" s="61">
        <v>6194</v>
      </c>
      <c r="I55" s="61">
        <v>7322</v>
      </c>
      <c r="J55" s="61">
        <v>8454</v>
      </c>
      <c r="K55" s="61">
        <v>8741</v>
      </c>
      <c r="L55" s="61">
        <v>8220</v>
      </c>
      <c r="M55" s="62">
        <f>VLOOKUP(C55,'[1]Vintage Comparisons'!$B$4:$L$369,11,FALSE)</f>
        <v>8424</v>
      </c>
      <c r="N55" s="63">
        <f>VLOOKUP(C55,'[1]Vintage Comparisons'!$B$4:$L$369,10,FALSE)</f>
        <v>8424</v>
      </c>
      <c r="O55" s="40">
        <f t="shared" si="4"/>
        <v>0</v>
      </c>
      <c r="P55" s="64">
        <f>VLOOKUP(C55,'[1]Vintage Comparisons'!$B$4:$L$369,9,FALSE)</f>
        <v>8414</v>
      </c>
      <c r="Q55" s="65">
        <f>VLOOKUP(C55,'[1]Vintage Comparisons'!$B$4:$L$369,8,FALSE)</f>
        <v>8341</v>
      </c>
      <c r="R55" s="66">
        <f>VLOOKUP(C55,'[1]Vintage Comparisons'!$B$4:$L$369,7,FALSE)</f>
        <v>8313</v>
      </c>
      <c r="S55" s="66">
        <f>VLOOKUP(C55,'[1]Vintage Comparisons'!$B$4:$L$369,6,FALSE)</f>
        <v>8294</v>
      </c>
      <c r="T55" s="66">
        <f>VLOOKUP(C55,'[1]Vintage Comparisons'!$B$4:$L$369,5,FALSE)</f>
        <v>8264</v>
      </c>
      <c r="U55" s="66">
        <f>VLOOKUP(C55,'[1]Vintage Comparisons'!$B$4:$L$369,4,FALSE)</f>
        <v>8233</v>
      </c>
      <c r="V55" s="67">
        <f>VLOOKUP(C55,'[1]Vintage Comparisons'!$B$4:$L$369,3,FALSE)</f>
        <v>8189</v>
      </c>
      <c r="W55" s="3"/>
      <c r="X55" s="68">
        <f t="shared" si="10"/>
        <v>174.64543484330028</v>
      </c>
    </row>
    <row r="56" spans="1:24" ht="12.75">
      <c r="A56" s="56" t="s">
        <v>52</v>
      </c>
      <c r="B56" s="56" t="s">
        <v>116</v>
      </c>
      <c r="C56" s="57" t="s">
        <v>117</v>
      </c>
      <c r="D56" s="58">
        <v>34.989227294921875</v>
      </c>
      <c r="E56" s="59">
        <f t="shared" si="7"/>
        <v>25.007697158462033</v>
      </c>
      <c r="F56" s="60">
        <v>387</v>
      </c>
      <c r="G56" s="61">
        <v>314</v>
      </c>
      <c r="H56" s="61">
        <v>372</v>
      </c>
      <c r="I56" s="61">
        <v>384</v>
      </c>
      <c r="J56" s="61">
        <v>468</v>
      </c>
      <c r="K56" s="61">
        <v>598</v>
      </c>
      <c r="L56" s="61">
        <v>770</v>
      </c>
      <c r="M56" s="62">
        <f>VLOOKUP(C56,'[1]Vintage Comparisons'!$B$4:$L$369,11,FALSE)</f>
        <v>875</v>
      </c>
      <c r="N56" s="63">
        <f>VLOOKUP(C56,'[1]Vintage Comparisons'!$B$4:$L$369,10,FALSE)</f>
        <v>875</v>
      </c>
      <c r="O56" s="40">
        <f t="shared" si="4"/>
        <v>0</v>
      </c>
      <c r="P56" s="64">
        <f>VLOOKUP(C56,'[1]Vintage Comparisons'!$B$4:$L$369,9,FALSE)</f>
        <v>874</v>
      </c>
      <c r="Q56" s="65">
        <f>VLOOKUP(C56,'[1]Vintage Comparisons'!$B$4:$L$369,8,FALSE)</f>
        <v>866</v>
      </c>
      <c r="R56" s="66">
        <f>VLOOKUP(C56,'[1]Vintage Comparisons'!$B$4:$L$369,7,FALSE)</f>
        <v>860</v>
      </c>
      <c r="S56" s="66">
        <f>VLOOKUP(C56,'[1]Vintage Comparisons'!$B$4:$L$369,6,FALSE)</f>
        <v>857</v>
      </c>
      <c r="T56" s="66">
        <f>VLOOKUP(C56,'[1]Vintage Comparisons'!$B$4:$L$369,5,FALSE)</f>
        <v>853</v>
      </c>
      <c r="U56" s="66">
        <f>VLOOKUP(C56,'[1]Vintage Comparisons'!$B$4:$L$369,4,FALSE)</f>
        <v>857</v>
      </c>
      <c r="V56" s="67">
        <f>VLOOKUP(C56,'[1]Vintage Comparisons'!$B$4:$L$369,3,FALSE)</f>
        <v>856</v>
      </c>
      <c r="W56" s="3"/>
      <c r="X56" s="68">
        <f t="shared" si="10"/>
        <v>24.464672877306857</v>
      </c>
    </row>
    <row r="57" spans="1:24" ht="12.75">
      <c r="A57" s="56"/>
      <c r="B57" s="56"/>
      <c r="C57" s="57"/>
      <c r="D57" s="58"/>
      <c r="E57" s="59"/>
      <c r="F57" s="60"/>
      <c r="G57" s="61"/>
      <c r="H57" s="61"/>
      <c r="I57" s="61"/>
      <c r="J57" s="61"/>
      <c r="K57" s="61"/>
      <c r="L57" s="61"/>
      <c r="M57" s="62"/>
      <c r="N57" s="63"/>
      <c r="O57" s="40"/>
      <c r="P57" s="64"/>
      <c r="Q57" s="65"/>
      <c r="R57" s="66"/>
      <c r="S57" s="66"/>
      <c r="T57" s="66"/>
      <c r="U57" s="66"/>
      <c r="V57" s="67"/>
      <c r="W57" s="3"/>
      <c r="X57" s="68"/>
    </row>
    <row r="58" spans="1:24" ht="12.75">
      <c r="A58" s="54" t="s">
        <v>118</v>
      </c>
      <c r="B58" s="32" t="s">
        <v>18</v>
      </c>
      <c r="C58" s="33" t="s">
        <v>119</v>
      </c>
      <c r="D58" s="34">
        <v>555.9963493347168</v>
      </c>
      <c r="E58" s="35">
        <f aca="true" t="shared" si="11" ref="E58:E78">M58/D58</f>
        <v>961.6573933260074</v>
      </c>
      <c r="F58" s="41">
        <f aca="true" t="shared" si="12" ref="F58:N58">SUBTOTAL(9,F59:F78)</f>
        <v>364590</v>
      </c>
      <c r="G58" s="42">
        <f t="shared" si="12"/>
        <v>364637</v>
      </c>
      <c r="H58" s="42">
        <f t="shared" si="12"/>
        <v>381569</v>
      </c>
      <c r="I58" s="42">
        <f t="shared" si="12"/>
        <v>398488</v>
      </c>
      <c r="J58" s="42">
        <f t="shared" si="12"/>
        <v>444301</v>
      </c>
      <c r="K58" s="42">
        <f t="shared" si="12"/>
        <v>474641</v>
      </c>
      <c r="L58" s="42">
        <f t="shared" si="12"/>
        <v>506325</v>
      </c>
      <c r="M58" s="43">
        <f t="shared" si="12"/>
        <v>534678</v>
      </c>
      <c r="N58" s="55">
        <f t="shared" si="12"/>
        <v>534678</v>
      </c>
      <c r="O58" s="40">
        <f t="shared" si="4"/>
        <v>0</v>
      </c>
      <c r="P58" s="41">
        <f aca="true" t="shared" si="13" ref="P58:V58">SUBTOTAL(9,P59:P78)</f>
        <v>536157</v>
      </c>
      <c r="Q58" s="42">
        <f t="shared" si="13"/>
        <v>538847</v>
      </c>
      <c r="R58" s="42">
        <f t="shared" si="13"/>
        <v>543618</v>
      </c>
      <c r="S58" s="42">
        <f t="shared" si="13"/>
        <v>546249</v>
      </c>
      <c r="T58" s="42">
        <f t="shared" si="13"/>
        <v>546722</v>
      </c>
      <c r="U58" s="42">
        <f t="shared" si="13"/>
        <v>545861</v>
      </c>
      <c r="V58" s="43">
        <f t="shared" si="13"/>
        <v>545379</v>
      </c>
      <c r="W58" s="31"/>
      <c r="X58" s="53">
        <f aca="true" t="shared" si="14" ref="X58:X78">V58/D58</f>
        <v>980.903922575353</v>
      </c>
    </row>
    <row r="59" spans="1:24" ht="12.75">
      <c r="A59" s="56" t="s">
        <v>118</v>
      </c>
      <c r="B59" s="56" t="s">
        <v>120</v>
      </c>
      <c r="C59" s="57" t="s">
        <v>121</v>
      </c>
      <c r="D59" s="58">
        <v>18.45282757282257</v>
      </c>
      <c r="E59" s="59">
        <f t="shared" si="11"/>
        <v>550.647317323074</v>
      </c>
      <c r="F59" s="60">
        <v>4092</v>
      </c>
      <c r="G59" s="61">
        <v>4145</v>
      </c>
      <c r="H59" s="61">
        <v>4401</v>
      </c>
      <c r="I59" s="61">
        <v>5755</v>
      </c>
      <c r="J59" s="61">
        <v>7767</v>
      </c>
      <c r="K59" s="61">
        <v>8704</v>
      </c>
      <c r="L59" s="61">
        <v>9554</v>
      </c>
      <c r="M59" s="62">
        <f>VLOOKUP(C59,'[1]Vintage Comparisons'!$B$4:$L$369,11,FALSE)</f>
        <v>10161</v>
      </c>
      <c r="N59" s="63">
        <f>VLOOKUP(C59,'[1]Vintage Comparisons'!$B$4:$L$369,10,FALSE)</f>
        <v>10161</v>
      </c>
      <c r="O59" s="40">
        <f t="shared" si="4"/>
        <v>0</v>
      </c>
      <c r="P59" s="64">
        <f>VLOOKUP(C59,'[1]Vintage Comparisons'!$B$4:$L$369,9,FALSE)</f>
        <v>10198</v>
      </c>
      <c r="Q59" s="65">
        <f>VLOOKUP(C59,'[1]Vintage Comparisons'!$B$4:$L$369,8,FALSE)</f>
        <v>10298</v>
      </c>
      <c r="R59" s="66">
        <f>VLOOKUP(C59,'[1]Vintage Comparisons'!$B$4:$L$369,7,FALSE)</f>
        <v>10457</v>
      </c>
      <c r="S59" s="66">
        <f>VLOOKUP(C59,'[1]Vintage Comparisons'!$B$4:$L$369,6,FALSE)</f>
        <v>10547</v>
      </c>
      <c r="T59" s="66">
        <f>VLOOKUP(C59,'[1]Vintage Comparisons'!$B$4:$L$369,5,FALSE)</f>
        <v>10552</v>
      </c>
      <c r="U59" s="66">
        <f>VLOOKUP(C59,'[1]Vintage Comparisons'!$B$4:$L$369,4,FALSE)</f>
        <v>10535</v>
      </c>
      <c r="V59" s="67">
        <f>VLOOKUP(C59,'[1]Vintage Comparisons'!$B$4:$L$369,3,FALSE)</f>
        <v>10518</v>
      </c>
      <c r="W59" s="3"/>
      <c r="X59" s="68">
        <f t="shared" si="14"/>
        <v>569.9939458325059</v>
      </c>
    </row>
    <row r="60" spans="1:24" ht="12.75">
      <c r="A60" s="56" t="s">
        <v>118</v>
      </c>
      <c r="B60" s="56" t="s">
        <v>122</v>
      </c>
      <c r="C60" s="57" t="s">
        <v>123</v>
      </c>
      <c r="D60" s="58">
        <v>27.511666417121887</v>
      </c>
      <c r="E60" s="59">
        <f t="shared" si="11"/>
        <v>1529.09676070436</v>
      </c>
      <c r="F60" s="60">
        <v>21769</v>
      </c>
      <c r="G60" s="61">
        <v>22071</v>
      </c>
      <c r="H60" s="61">
        <v>23809</v>
      </c>
      <c r="I60" s="61">
        <v>27118</v>
      </c>
      <c r="J60" s="61">
        <v>32907</v>
      </c>
      <c r="K60" s="61">
        <v>34196</v>
      </c>
      <c r="L60" s="61">
        <v>38383</v>
      </c>
      <c r="M60" s="62">
        <f>VLOOKUP(C60,'[1]Vintage Comparisons'!$B$4:$L$369,11,FALSE)</f>
        <v>42068</v>
      </c>
      <c r="N60" s="63">
        <f>VLOOKUP(C60,'[1]Vintage Comparisons'!$B$4:$L$369,10,FALSE)</f>
        <v>42068</v>
      </c>
      <c r="O60" s="40">
        <f t="shared" si="4"/>
        <v>0</v>
      </c>
      <c r="P60" s="64">
        <f>VLOOKUP(C60,'[1]Vintage Comparisons'!$B$4:$L$369,9,FALSE)</f>
        <v>42217</v>
      </c>
      <c r="Q60" s="65">
        <f>VLOOKUP(C60,'[1]Vintage Comparisons'!$B$4:$L$369,8,FALSE)</f>
        <v>42618</v>
      </c>
      <c r="R60" s="66">
        <f>VLOOKUP(C60,'[1]Vintage Comparisons'!$B$4:$L$369,7,FALSE)</f>
        <v>43134</v>
      </c>
      <c r="S60" s="66">
        <f>VLOOKUP(C60,'[1]Vintage Comparisons'!$B$4:$L$369,6,FALSE)</f>
        <v>43385</v>
      </c>
      <c r="T60" s="66">
        <f>VLOOKUP(C60,'[1]Vintage Comparisons'!$B$4:$L$369,5,FALSE)</f>
        <v>43385</v>
      </c>
      <c r="U60" s="66">
        <f>VLOOKUP(C60,'[1]Vintage Comparisons'!$B$4:$L$369,4,FALSE)</f>
        <v>43345</v>
      </c>
      <c r="V60" s="67">
        <f>VLOOKUP(C60,'[1]Vintage Comparisons'!$B$4:$L$369,3,FALSE)</f>
        <v>43283</v>
      </c>
      <c r="W60" s="3"/>
      <c r="X60" s="68">
        <f t="shared" si="14"/>
        <v>1573.2598434336505</v>
      </c>
    </row>
    <row r="61" spans="1:24" ht="12.75">
      <c r="A61" s="56" t="s">
        <v>118</v>
      </c>
      <c r="B61" s="56" t="s">
        <v>124</v>
      </c>
      <c r="C61" s="57" t="s">
        <v>125</v>
      </c>
      <c r="D61" s="58">
        <v>16.538256525993347</v>
      </c>
      <c r="E61" s="59">
        <f t="shared" si="11"/>
        <v>347.61826260006535</v>
      </c>
      <c r="F61" s="60">
        <v>1120</v>
      </c>
      <c r="G61" s="61">
        <v>1130</v>
      </c>
      <c r="H61" s="61">
        <v>1284</v>
      </c>
      <c r="I61" s="61">
        <v>1609</v>
      </c>
      <c r="J61" s="61">
        <v>2027</v>
      </c>
      <c r="K61" s="61">
        <v>2731</v>
      </c>
      <c r="L61" s="61">
        <v>4237</v>
      </c>
      <c r="M61" s="62">
        <f>VLOOKUP(C61,'[1]Vintage Comparisons'!$B$4:$L$369,11,FALSE)</f>
        <v>5749</v>
      </c>
      <c r="N61" s="63">
        <f>VLOOKUP(C61,'[1]Vintage Comparisons'!$B$4:$L$369,10,FALSE)</f>
        <v>5749</v>
      </c>
      <c r="O61" s="40">
        <f t="shared" si="4"/>
        <v>0</v>
      </c>
      <c r="P61" s="64">
        <f>VLOOKUP(C61,'[1]Vintage Comparisons'!$B$4:$L$369,9,FALSE)</f>
        <v>5787</v>
      </c>
      <c r="Q61" s="65">
        <f>VLOOKUP(C61,'[1]Vintage Comparisons'!$B$4:$L$369,8,FALSE)</f>
        <v>5915</v>
      </c>
      <c r="R61" s="66">
        <f>VLOOKUP(C61,'[1]Vintage Comparisons'!$B$4:$L$369,7,FALSE)</f>
        <v>6140</v>
      </c>
      <c r="S61" s="66">
        <f>VLOOKUP(C61,'[1]Vintage Comparisons'!$B$4:$L$369,6,FALSE)</f>
        <v>6272</v>
      </c>
      <c r="T61" s="66">
        <f>VLOOKUP(C61,'[1]Vintage Comparisons'!$B$4:$L$369,5,FALSE)</f>
        <v>6333</v>
      </c>
      <c r="U61" s="66">
        <f>VLOOKUP(C61,'[1]Vintage Comparisons'!$B$4:$L$369,4,FALSE)</f>
        <v>6369</v>
      </c>
      <c r="V61" s="67">
        <f>VLOOKUP(C61,'[1]Vintage Comparisons'!$B$4:$L$369,3,FALSE)</f>
        <v>6391</v>
      </c>
      <c r="W61" s="3"/>
      <c r="X61" s="68">
        <f t="shared" si="14"/>
        <v>386.43734845660424</v>
      </c>
    </row>
    <row r="62" spans="1:24" ht="12.75">
      <c r="A62" s="56" t="s">
        <v>118</v>
      </c>
      <c r="B62" s="56" t="s">
        <v>126</v>
      </c>
      <c r="C62" s="57" t="s">
        <v>127</v>
      </c>
      <c r="D62" s="58">
        <v>61.57123160362244</v>
      </c>
      <c r="E62" s="59">
        <f t="shared" si="11"/>
        <v>498.0572777465088</v>
      </c>
      <c r="F62" s="60">
        <v>8778</v>
      </c>
      <c r="G62" s="61">
        <v>9011</v>
      </c>
      <c r="H62" s="61">
        <v>11115</v>
      </c>
      <c r="I62" s="61">
        <v>14607</v>
      </c>
      <c r="J62" s="61">
        <v>18800</v>
      </c>
      <c r="K62" s="61">
        <v>23966</v>
      </c>
      <c r="L62" s="61">
        <v>27244</v>
      </c>
      <c r="M62" s="62">
        <f>VLOOKUP(C62,'[1]Vintage Comparisons'!$B$4:$L$369,11,FALSE)</f>
        <v>30666</v>
      </c>
      <c r="N62" s="63">
        <f>VLOOKUP(C62,'[1]Vintage Comparisons'!$B$4:$L$369,10,FALSE)</f>
        <v>30666</v>
      </c>
      <c r="O62" s="40">
        <f t="shared" si="4"/>
        <v>0</v>
      </c>
      <c r="P62" s="64">
        <f>VLOOKUP(C62,'[1]Vintage Comparisons'!$B$4:$L$369,9,FALSE)</f>
        <v>30781</v>
      </c>
      <c r="Q62" s="65">
        <f>VLOOKUP(C62,'[1]Vintage Comparisons'!$B$4:$L$369,8,FALSE)</f>
        <v>30433</v>
      </c>
      <c r="R62" s="66">
        <f>VLOOKUP(C62,'[1]Vintage Comparisons'!$B$4:$L$369,7,FALSE)</f>
        <v>30878</v>
      </c>
      <c r="S62" s="66">
        <f>VLOOKUP(C62,'[1]Vintage Comparisons'!$B$4:$L$369,6,FALSE)</f>
        <v>31133</v>
      </c>
      <c r="T62" s="66">
        <f>VLOOKUP(C62,'[1]Vintage Comparisons'!$B$4:$L$369,5,FALSE)</f>
        <v>31255</v>
      </c>
      <c r="U62" s="66">
        <f>VLOOKUP(C62,'[1]Vintage Comparisons'!$B$4:$L$369,4,FALSE)</f>
        <v>31365</v>
      </c>
      <c r="V62" s="67">
        <f>VLOOKUP(C62,'[1]Vintage Comparisons'!$B$4:$L$369,3,FALSE)</f>
        <v>31366</v>
      </c>
      <c r="W62" s="3"/>
      <c r="X62" s="68">
        <f t="shared" si="14"/>
        <v>509.42622362867655</v>
      </c>
    </row>
    <row r="63" spans="1:24" ht="12.75">
      <c r="A63" s="56" t="s">
        <v>118</v>
      </c>
      <c r="B63" s="56" t="s">
        <v>128</v>
      </c>
      <c r="C63" s="57" t="s">
        <v>129</v>
      </c>
      <c r="D63" s="58">
        <v>22.3843994140625</v>
      </c>
      <c r="E63" s="59">
        <f t="shared" si="11"/>
        <v>275.86176809017684</v>
      </c>
      <c r="F63" s="60">
        <v>3147</v>
      </c>
      <c r="G63" s="61">
        <v>2983</v>
      </c>
      <c r="H63" s="61">
        <v>2950</v>
      </c>
      <c r="I63" s="61">
        <v>3769</v>
      </c>
      <c r="J63" s="61">
        <v>4667</v>
      </c>
      <c r="K63" s="61">
        <v>5352</v>
      </c>
      <c r="L63" s="61">
        <v>5631</v>
      </c>
      <c r="M63" s="62">
        <f>VLOOKUP(C63,'[1]Vintage Comparisons'!$B$4:$L$369,11,FALSE)</f>
        <v>6175</v>
      </c>
      <c r="N63" s="63">
        <f>VLOOKUP(C63,'[1]Vintage Comparisons'!$B$4:$L$369,10,FALSE)</f>
        <v>6175</v>
      </c>
      <c r="O63" s="40">
        <f t="shared" si="4"/>
        <v>0</v>
      </c>
      <c r="P63" s="64">
        <f>VLOOKUP(C63,'[1]Vintage Comparisons'!$B$4:$L$369,9,FALSE)</f>
        <v>6211</v>
      </c>
      <c r="Q63" s="65">
        <f>VLOOKUP(C63,'[1]Vintage Comparisons'!$B$4:$L$369,8,FALSE)</f>
        <v>6326</v>
      </c>
      <c r="R63" s="66">
        <f>VLOOKUP(C63,'[1]Vintage Comparisons'!$B$4:$L$369,7,FALSE)</f>
        <v>6449</v>
      </c>
      <c r="S63" s="66">
        <f>VLOOKUP(C63,'[1]Vintage Comparisons'!$B$4:$L$369,6,FALSE)</f>
        <v>6546</v>
      </c>
      <c r="T63" s="66">
        <f>VLOOKUP(C63,'[1]Vintage Comparisons'!$B$4:$L$369,5,FALSE)</f>
        <v>6609</v>
      </c>
      <c r="U63" s="66">
        <f>VLOOKUP(C63,'[1]Vintage Comparisons'!$B$4:$L$369,4,FALSE)</f>
        <v>6659</v>
      </c>
      <c r="V63" s="67">
        <f>VLOOKUP(C63,'[1]Vintage Comparisons'!$B$4:$L$369,3,FALSE)</f>
        <v>6715</v>
      </c>
      <c r="W63" s="3"/>
      <c r="X63" s="68">
        <f t="shared" si="14"/>
        <v>299.9857121822733</v>
      </c>
    </row>
    <row r="64" spans="1:24" ht="12.75">
      <c r="A64" s="56" t="s">
        <v>118</v>
      </c>
      <c r="B64" s="56" t="s">
        <v>130</v>
      </c>
      <c r="C64" s="57" t="s">
        <v>131</v>
      </c>
      <c r="D64" s="58">
        <v>28.437963366508484</v>
      </c>
      <c r="E64" s="59">
        <f t="shared" si="11"/>
        <v>784.1278825987107</v>
      </c>
      <c r="F64" s="60">
        <v>5298</v>
      </c>
      <c r="G64" s="61">
        <v>5135</v>
      </c>
      <c r="H64" s="61">
        <v>6244</v>
      </c>
      <c r="I64" s="61">
        <v>9078</v>
      </c>
      <c r="J64" s="61">
        <v>12157</v>
      </c>
      <c r="K64" s="61">
        <v>16623</v>
      </c>
      <c r="L64" s="61">
        <v>19807</v>
      </c>
      <c r="M64" s="62">
        <f>VLOOKUP(C64,'[1]Vintage Comparisons'!$B$4:$L$369,11,FALSE)</f>
        <v>22299</v>
      </c>
      <c r="N64" s="63">
        <f>VLOOKUP(C64,'[1]Vintage Comparisons'!$B$4:$L$369,10,FALSE)</f>
        <v>22299</v>
      </c>
      <c r="O64" s="40">
        <f t="shared" si="4"/>
        <v>0</v>
      </c>
      <c r="P64" s="64">
        <f>VLOOKUP(C64,'[1]Vintage Comparisons'!$B$4:$L$369,9,FALSE)</f>
        <v>22359</v>
      </c>
      <c r="Q64" s="65">
        <f>VLOOKUP(C64,'[1]Vintage Comparisons'!$B$4:$L$369,8,FALSE)</f>
        <v>22424</v>
      </c>
      <c r="R64" s="66">
        <f>VLOOKUP(C64,'[1]Vintage Comparisons'!$B$4:$L$369,7,FALSE)</f>
        <v>22698</v>
      </c>
      <c r="S64" s="66">
        <f>VLOOKUP(C64,'[1]Vintage Comparisons'!$B$4:$L$369,6,FALSE)</f>
        <v>22932</v>
      </c>
      <c r="T64" s="66">
        <f>VLOOKUP(C64,'[1]Vintage Comparisons'!$B$4:$L$369,5,FALSE)</f>
        <v>23001</v>
      </c>
      <c r="U64" s="66">
        <f>VLOOKUP(C64,'[1]Vintage Comparisons'!$B$4:$L$369,4,FALSE)</f>
        <v>23009</v>
      </c>
      <c r="V64" s="67">
        <f>VLOOKUP(C64,'[1]Vintage Comparisons'!$B$4:$L$369,3,FALSE)</f>
        <v>23031</v>
      </c>
      <c r="W64" s="3"/>
      <c r="X64" s="68">
        <f t="shared" si="14"/>
        <v>809.8681225225753</v>
      </c>
    </row>
    <row r="65" spans="1:24" ht="12.75">
      <c r="A65" s="56" t="s">
        <v>118</v>
      </c>
      <c r="B65" s="56" t="s">
        <v>132</v>
      </c>
      <c r="C65" s="57" t="s">
        <v>133</v>
      </c>
      <c r="D65" s="58">
        <v>12.39747440814972</v>
      </c>
      <c r="E65" s="59">
        <f t="shared" si="11"/>
        <v>1303.4106357483238</v>
      </c>
      <c r="F65" s="60">
        <v>10951</v>
      </c>
      <c r="G65" s="61">
        <v>10938</v>
      </c>
      <c r="H65" s="61">
        <v>12764</v>
      </c>
      <c r="I65" s="61">
        <v>14339</v>
      </c>
      <c r="J65" s="61">
        <v>16332</v>
      </c>
      <c r="K65" s="61">
        <v>15759</v>
      </c>
      <c r="L65" s="61">
        <v>16132</v>
      </c>
      <c r="M65" s="62">
        <f>VLOOKUP(C65,'[1]Vintage Comparisons'!$B$4:$L$369,11,FALSE)</f>
        <v>16159</v>
      </c>
      <c r="N65" s="63">
        <f>VLOOKUP(C65,'[1]Vintage Comparisons'!$B$4:$L$369,10,FALSE)</f>
        <v>16159</v>
      </c>
      <c r="O65" s="40">
        <f t="shared" si="4"/>
        <v>0</v>
      </c>
      <c r="P65" s="64">
        <f>VLOOKUP(C65,'[1]Vintage Comparisons'!$B$4:$L$369,9,FALSE)</f>
        <v>16199</v>
      </c>
      <c r="Q65" s="65">
        <f>VLOOKUP(C65,'[1]Vintage Comparisons'!$B$4:$L$369,8,FALSE)</f>
        <v>16283</v>
      </c>
      <c r="R65" s="66">
        <f>VLOOKUP(C65,'[1]Vintage Comparisons'!$B$4:$L$369,7,FALSE)</f>
        <v>16359</v>
      </c>
      <c r="S65" s="66">
        <f>VLOOKUP(C65,'[1]Vintage Comparisons'!$B$4:$L$369,6,FALSE)</f>
        <v>16360</v>
      </c>
      <c r="T65" s="66">
        <f>VLOOKUP(C65,'[1]Vintage Comparisons'!$B$4:$L$369,5,FALSE)</f>
        <v>16290</v>
      </c>
      <c r="U65" s="66">
        <f>VLOOKUP(C65,'[1]Vintage Comparisons'!$B$4:$L$369,4,FALSE)</f>
        <v>16208</v>
      </c>
      <c r="V65" s="67">
        <f>VLOOKUP(C65,'[1]Vintage Comparisons'!$B$4:$L$369,3,FALSE)</f>
        <v>16266</v>
      </c>
      <c r="W65" s="3"/>
      <c r="X65" s="68">
        <f t="shared" si="14"/>
        <v>1312.0414258977805</v>
      </c>
    </row>
    <row r="66" spans="1:24" ht="12.75">
      <c r="A66" s="56" t="s">
        <v>118</v>
      </c>
      <c r="B66" s="56" t="s">
        <v>134</v>
      </c>
      <c r="C66" s="57" t="s">
        <v>135</v>
      </c>
      <c r="D66" s="58">
        <v>31.021730959415436</v>
      </c>
      <c r="E66" s="59">
        <f t="shared" si="11"/>
        <v>2963.6644106120007</v>
      </c>
      <c r="F66" s="60">
        <v>115274</v>
      </c>
      <c r="G66" s="61">
        <v>115428</v>
      </c>
      <c r="H66" s="61">
        <v>111963</v>
      </c>
      <c r="I66" s="61">
        <v>99942</v>
      </c>
      <c r="J66" s="61">
        <v>96898</v>
      </c>
      <c r="K66" s="61">
        <v>92574</v>
      </c>
      <c r="L66" s="61">
        <v>92703</v>
      </c>
      <c r="M66" s="62">
        <f>VLOOKUP(C66,'[1]Vintage Comparisons'!$B$4:$L$369,11,FALSE)</f>
        <v>91938</v>
      </c>
      <c r="N66" s="63">
        <f>VLOOKUP(C66,'[1]Vintage Comparisons'!$B$4:$L$369,10,FALSE)</f>
        <v>91938</v>
      </c>
      <c r="O66" s="40">
        <f t="shared" si="4"/>
        <v>0</v>
      </c>
      <c r="P66" s="64">
        <f>VLOOKUP(C66,'[1]Vintage Comparisons'!$B$4:$L$369,9,FALSE)</f>
        <v>92092</v>
      </c>
      <c r="Q66" s="65">
        <f>VLOOKUP(C66,'[1]Vintage Comparisons'!$B$4:$L$369,8,FALSE)</f>
        <v>92294</v>
      </c>
      <c r="R66" s="66">
        <f>VLOOKUP(C66,'[1]Vintage Comparisons'!$B$4:$L$369,7,FALSE)</f>
        <v>92738</v>
      </c>
      <c r="S66" s="66">
        <f>VLOOKUP(C66,'[1]Vintage Comparisons'!$B$4:$L$369,6,FALSE)</f>
        <v>92716</v>
      </c>
      <c r="T66" s="66">
        <f>VLOOKUP(C66,'[1]Vintage Comparisons'!$B$4:$L$369,5,FALSE)</f>
        <v>92302</v>
      </c>
      <c r="U66" s="66">
        <f>VLOOKUP(C66,'[1]Vintage Comparisons'!$B$4:$L$369,4,FALSE)</f>
        <v>91723</v>
      </c>
      <c r="V66" s="67">
        <f>VLOOKUP(C66,'[1]Vintage Comparisons'!$B$4:$L$369,3,FALSE)</f>
        <v>91474</v>
      </c>
      <c r="W66" s="3"/>
      <c r="X66" s="68">
        <f t="shared" si="14"/>
        <v>2948.7071536940343</v>
      </c>
    </row>
    <row r="67" spans="1:24" ht="12.75">
      <c r="A67" s="56" t="s">
        <v>118</v>
      </c>
      <c r="B67" s="56" t="s">
        <v>136</v>
      </c>
      <c r="C67" s="57" t="s">
        <v>137</v>
      </c>
      <c r="D67" s="58">
        <v>36.6093213558197</v>
      </c>
      <c r="E67" s="59">
        <f t="shared" si="11"/>
        <v>231.41647226009627</v>
      </c>
      <c r="F67" s="60">
        <v>1656</v>
      </c>
      <c r="G67" s="61">
        <v>1584</v>
      </c>
      <c r="H67" s="61">
        <v>2104</v>
      </c>
      <c r="I67" s="61">
        <v>3039</v>
      </c>
      <c r="J67" s="61">
        <v>4270</v>
      </c>
      <c r="K67" s="61">
        <v>7058</v>
      </c>
      <c r="L67" s="61">
        <v>8522</v>
      </c>
      <c r="M67" s="62">
        <f>VLOOKUP(C67,'[1]Vintage Comparisons'!$B$4:$L$369,11,FALSE)</f>
        <v>8472</v>
      </c>
      <c r="N67" s="63">
        <f>VLOOKUP(C67,'[1]Vintage Comparisons'!$B$4:$L$369,10,FALSE)</f>
        <v>8472</v>
      </c>
      <c r="O67" s="40">
        <f t="shared" si="4"/>
        <v>0</v>
      </c>
      <c r="P67" s="64">
        <f>VLOOKUP(C67,'[1]Vintage Comparisons'!$B$4:$L$369,9,FALSE)</f>
        <v>8511</v>
      </c>
      <c r="Q67" s="65">
        <f>VLOOKUP(C67,'[1]Vintage Comparisons'!$B$4:$L$369,8,FALSE)</f>
        <v>8628</v>
      </c>
      <c r="R67" s="66">
        <f>VLOOKUP(C67,'[1]Vintage Comparisons'!$B$4:$L$369,7,FALSE)</f>
        <v>8731</v>
      </c>
      <c r="S67" s="66">
        <f>VLOOKUP(C67,'[1]Vintage Comparisons'!$B$4:$L$369,6,FALSE)</f>
        <v>8851</v>
      </c>
      <c r="T67" s="66">
        <f>VLOOKUP(C67,'[1]Vintage Comparisons'!$B$4:$L$369,5,FALSE)</f>
        <v>8946</v>
      </c>
      <c r="U67" s="66">
        <f>VLOOKUP(C67,'[1]Vintage Comparisons'!$B$4:$L$369,4,FALSE)</f>
        <v>8971</v>
      </c>
      <c r="V67" s="67">
        <f>VLOOKUP(C67,'[1]Vintage Comparisons'!$B$4:$L$369,3,FALSE)</f>
        <v>8963</v>
      </c>
      <c r="W67" s="3"/>
      <c r="X67" s="68">
        <f t="shared" si="14"/>
        <v>244.8283570428757</v>
      </c>
    </row>
    <row r="68" spans="1:24" ht="12.75">
      <c r="A68" s="56" t="s">
        <v>118</v>
      </c>
      <c r="B68" s="56" t="s">
        <v>138</v>
      </c>
      <c r="C68" s="57" t="s">
        <v>139</v>
      </c>
      <c r="D68" s="58">
        <v>20.4625186920166</v>
      </c>
      <c r="E68" s="59">
        <f t="shared" si="11"/>
        <v>1095.3685779035973</v>
      </c>
      <c r="F68" s="60">
        <v>6364</v>
      </c>
      <c r="G68" s="61">
        <v>6530</v>
      </c>
      <c r="H68" s="61">
        <v>7184</v>
      </c>
      <c r="I68" s="61">
        <v>7773</v>
      </c>
      <c r="J68" s="61">
        <v>9939</v>
      </c>
      <c r="K68" s="61">
        <v>13453</v>
      </c>
      <c r="L68" s="61">
        <v>16568</v>
      </c>
      <c r="M68" s="62">
        <f>VLOOKUP(C68,'[1]Vintage Comparisons'!$B$4:$L$369,11,FALSE)</f>
        <v>22414</v>
      </c>
      <c r="N68" s="63">
        <f>VLOOKUP(C68,'[1]Vintage Comparisons'!$B$4:$L$369,10,FALSE)</f>
        <v>22414</v>
      </c>
      <c r="O68" s="40">
        <f t="shared" si="4"/>
        <v>0</v>
      </c>
      <c r="P68" s="64">
        <f>VLOOKUP(C68,'[1]Vintage Comparisons'!$B$4:$L$369,9,FALSE)</f>
        <v>22490</v>
      </c>
      <c r="Q68" s="65">
        <f>VLOOKUP(C68,'[1]Vintage Comparisons'!$B$4:$L$369,8,FALSE)</f>
        <v>22688</v>
      </c>
      <c r="R68" s="66">
        <f>VLOOKUP(C68,'[1]Vintage Comparisons'!$B$4:$L$369,7,FALSE)</f>
        <v>22856</v>
      </c>
      <c r="S68" s="66">
        <f>VLOOKUP(C68,'[1]Vintage Comparisons'!$B$4:$L$369,6,FALSE)</f>
        <v>23013</v>
      </c>
      <c r="T68" s="66">
        <f>VLOOKUP(C68,'[1]Vintage Comparisons'!$B$4:$L$369,5,FALSE)</f>
        <v>22933</v>
      </c>
      <c r="U68" s="66">
        <f>VLOOKUP(C68,'[1]Vintage Comparisons'!$B$4:$L$369,4,FALSE)</f>
        <v>22957</v>
      </c>
      <c r="V68" s="67">
        <f>VLOOKUP(C68,'[1]Vintage Comparisons'!$B$4:$L$369,3,FALSE)</f>
        <v>23096</v>
      </c>
      <c r="W68" s="3"/>
      <c r="X68" s="68">
        <f t="shared" si="14"/>
        <v>1128.697808301128</v>
      </c>
    </row>
    <row r="69" spans="1:24" ht="12.75">
      <c r="A69" s="56" t="s">
        <v>118</v>
      </c>
      <c r="B69" s="56" t="s">
        <v>140</v>
      </c>
      <c r="C69" s="57" t="s">
        <v>141</v>
      </c>
      <c r="D69" s="58">
        <v>20.12196272611618</v>
      </c>
      <c r="E69" s="59">
        <f t="shared" si="11"/>
        <v>4659.982789765287</v>
      </c>
      <c r="F69" s="60">
        <v>112597</v>
      </c>
      <c r="G69" s="61">
        <v>110341</v>
      </c>
      <c r="H69" s="61">
        <v>109189</v>
      </c>
      <c r="I69" s="61">
        <v>102477</v>
      </c>
      <c r="J69" s="61">
        <v>101777</v>
      </c>
      <c r="K69" s="61">
        <v>98478</v>
      </c>
      <c r="L69" s="61">
        <v>99922</v>
      </c>
      <c r="M69" s="62">
        <f>VLOOKUP(C69,'[1]Vintage Comparisons'!$B$4:$L$369,11,FALSE)</f>
        <v>93768</v>
      </c>
      <c r="N69" s="63">
        <f>VLOOKUP(C69,'[1]Vintage Comparisons'!$B$4:$L$369,10,FALSE)</f>
        <v>93768</v>
      </c>
      <c r="O69" s="40">
        <f t="shared" si="4"/>
        <v>0</v>
      </c>
      <c r="P69" s="64">
        <f>VLOOKUP(C69,'[1]Vintage Comparisons'!$B$4:$L$369,9,FALSE)</f>
        <v>93882</v>
      </c>
      <c r="Q69" s="65">
        <f>VLOOKUP(C69,'[1]Vintage Comparisons'!$B$4:$L$369,8,FALSE)</f>
        <v>93902</v>
      </c>
      <c r="R69" s="66">
        <f>VLOOKUP(C69,'[1]Vintage Comparisons'!$B$4:$L$369,7,FALSE)</f>
        <v>94130</v>
      </c>
      <c r="S69" s="66">
        <f>VLOOKUP(C69,'[1]Vintage Comparisons'!$B$4:$L$369,6,FALSE)</f>
        <v>94047</v>
      </c>
      <c r="T69" s="66">
        <f>VLOOKUP(C69,'[1]Vintage Comparisons'!$B$4:$L$369,5,FALSE)</f>
        <v>93727</v>
      </c>
      <c r="U69" s="66">
        <f>VLOOKUP(C69,'[1]Vintage Comparisons'!$B$4:$L$369,4,FALSE)</f>
        <v>93021</v>
      </c>
      <c r="V69" s="67">
        <f>VLOOKUP(C69,'[1]Vintage Comparisons'!$B$4:$L$369,3,FALSE)</f>
        <v>92538</v>
      </c>
      <c r="W69" s="3"/>
      <c r="X69" s="68">
        <f t="shared" si="14"/>
        <v>4598.855551993219</v>
      </c>
    </row>
    <row r="70" spans="1:24" ht="12.75">
      <c r="A70" s="56" t="s">
        <v>118</v>
      </c>
      <c r="B70" s="56" t="s">
        <v>142</v>
      </c>
      <c r="C70" s="57" t="s">
        <v>143</v>
      </c>
      <c r="D70" s="58">
        <v>18.642683267593384</v>
      </c>
      <c r="E70" s="59">
        <f t="shared" si="11"/>
        <v>1455.9599393711062</v>
      </c>
      <c r="F70" s="60">
        <v>10197</v>
      </c>
      <c r="G70" s="61">
        <v>10359</v>
      </c>
      <c r="H70" s="61">
        <v>12146</v>
      </c>
      <c r="I70" s="61">
        <v>14777</v>
      </c>
      <c r="J70" s="61">
        <v>18665</v>
      </c>
      <c r="K70" s="61">
        <v>21095</v>
      </c>
      <c r="L70" s="61">
        <v>25038</v>
      </c>
      <c r="M70" s="62">
        <f>VLOOKUP(C70,'[1]Vintage Comparisons'!$B$4:$L$369,11,FALSE)</f>
        <v>27143</v>
      </c>
      <c r="N70" s="63">
        <f>VLOOKUP(C70,'[1]Vintage Comparisons'!$B$4:$L$369,10,FALSE)</f>
        <v>27143</v>
      </c>
      <c r="O70" s="40">
        <f t="shared" si="4"/>
        <v>0</v>
      </c>
      <c r="P70" s="64">
        <f>VLOOKUP(C70,'[1]Vintage Comparisons'!$B$4:$L$369,9,FALSE)</f>
        <v>27226</v>
      </c>
      <c r="Q70" s="65">
        <f>VLOOKUP(C70,'[1]Vintage Comparisons'!$B$4:$L$369,8,FALSE)</f>
        <v>27431</v>
      </c>
      <c r="R70" s="66">
        <f>VLOOKUP(C70,'[1]Vintage Comparisons'!$B$4:$L$369,7,FALSE)</f>
        <v>27809</v>
      </c>
      <c r="S70" s="66">
        <f>VLOOKUP(C70,'[1]Vintage Comparisons'!$B$4:$L$369,6,FALSE)</f>
        <v>28029</v>
      </c>
      <c r="T70" s="66">
        <f>VLOOKUP(C70,'[1]Vintage Comparisons'!$B$4:$L$369,5,FALSE)</f>
        <v>28097</v>
      </c>
      <c r="U70" s="66">
        <f>VLOOKUP(C70,'[1]Vintage Comparisons'!$B$4:$L$369,4,FALSE)</f>
        <v>28108</v>
      </c>
      <c r="V70" s="67">
        <f>VLOOKUP(C70,'[1]Vintage Comparisons'!$B$4:$L$369,3,FALSE)</f>
        <v>27946</v>
      </c>
      <c r="W70" s="3"/>
      <c r="X70" s="68">
        <f t="shared" si="14"/>
        <v>1499.0331380342975</v>
      </c>
    </row>
    <row r="71" spans="1:24" ht="12.75">
      <c r="A71" s="56" t="s">
        <v>118</v>
      </c>
      <c r="B71" s="56" t="s">
        <v>144</v>
      </c>
      <c r="C71" s="57" t="s">
        <v>145</v>
      </c>
      <c r="D71" s="58">
        <v>28.705472707748413</v>
      </c>
      <c r="E71" s="59">
        <f t="shared" si="11"/>
        <v>628.3122449724221</v>
      </c>
      <c r="F71" s="60">
        <v>2737</v>
      </c>
      <c r="G71" s="61">
        <v>3107</v>
      </c>
      <c r="H71" s="61">
        <v>4401</v>
      </c>
      <c r="I71" s="61">
        <v>6818</v>
      </c>
      <c r="J71" s="61">
        <v>9487</v>
      </c>
      <c r="K71" s="61">
        <v>12690</v>
      </c>
      <c r="L71" s="61">
        <v>14265</v>
      </c>
      <c r="M71" s="62">
        <f>VLOOKUP(C71,'[1]Vintage Comparisons'!$B$4:$L$369,11,FALSE)</f>
        <v>18036</v>
      </c>
      <c r="N71" s="63">
        <f>VLOOKUP(C71,'[1]Vintage Comparisons'!$B$4:$L$369,10,FALSE)</f>
        <v>18036</v>
      </c>
      <c r="O71" s="40">
        <f aca="true" t="shared" si="15" ref="O71:O78">N71-M71</f>
        <v>0</v>
      </c>
      <c r="P71" s="64">
        <f>VLOOKUP(C71,'[1]Vintage Comparisons'!$B$4:$L$369,9,FALSE)</f>
        <v>18110</v>
      </c>
      <c r="Q71" s="65">
        <f>VLOOKUP(C71,'[1]Vintage Comparisons'!$B$4:$L$369,8,FALSE)</f>
        <v>18297</v>
      </c>
      <c r="R71" s="66">
        <f>VLOOKUP(C71,'[1]Vintage Comparisons'!$B$4:$L$369,7,FALSE)</f>
        <v>18561</v>
      </c>
      <c r="S71" s="66">
        <f>VLOOKUP(C71,'[1]Vintage Comparisons'!$B$4:$L$369,6,FALSE)</f>
        <v>18974</v>
      </c>
      <c r="T71" s="66">
        <f>VLOOKUP(C71,'[1]Vintage Comparisons'!$B$4:$L$369,5,FALSE)</f>
        <v>19108</v>
      </c>
      <c r="U71" s="66">
        <f>VLOOKUP(C71,'[1]Vintage Comparisons'!$B$4:$L$369,4,FALSE)</f>
        <v>19153</v>
      </c>
      <c r="V71" s="67">
        <f>VLOOKUP(C71,'[1]Vintage Comparisons'!$B$4:$L$369,3,FALSE)</f>
        <v>19242</v>
      </c>
      <c r="W71" s="3"/>
      <c r="X71" s="68">
        <f t="shared" si="14"/>
        <v>670.3251395963266</v>
      </c>
    </row>
    <row r="72" spans="1:24" ht="12.75">
      <c r="A72" s="56" t="s">
        <v>118</v>
      </c>
      <c r="B72" s="56" t="s">
        <v>146</v>
      </c>
      <c r="C72" s="57" t="s">
        <v>147</v>
      </c>
      <c r="D72" s="58">
        <v>20.49852466583252</v>
      </c>
      <c r="E72" s="59">
        <f t="shared" si="11"/>
        <v>572.6753603671231</v>
      </c>
      <c r="F72" s="60">
        <v>2136</v>
      </c>
      <c r="G72" s="61">
        <v>2141</v>
      </c>
      <c r="H72" s="61">
        <v>2426</v>
      </c>
      <c r="I72" s="61">
        <v>4150</v>
      </c>
      <c r="J72" s="61">
        <v>6705</v>
      </c>
      <c r="K72" s="61">
        <v>9085</v>
      </c>
      <c r="L72" s="61">
        <v>9867</v>
      </c>
      <c r="M72" s="62">
        <f>VLOOKUP(C72,'[1]Vintage Comparisons'!$B$4:$L$369,11,FALSE)</f>
        <v>11739</v>
      </c>
      <c r="N72" s="63">
        <f>VLOOKUP(C72,'[1]Vintage Comparisons'!$B$4:$L$369,10,FALSE)</f>
        <v>11739</v>
      </c>
      <c r="O72" s="40">
        <f t="shared" si="15"/>
        <v>0</v>
      </c>
      <c r="P72" s="64">
        <f>VLOOKUP(C72,'[1]Vintage Comparisons'!$B$4:$L$369,9,FALSE)</f>
        <v>11799</v>
      </c>
      <c r="Q72" s="65">
        <f>VLOOKUP(C72,'[1]Vintage Comparisons'!$B$4:$L$369,8,FALSE)</f>
        <v>11982</v>
      </c>
      <c r="R72" s="66">
        <f>VLOOKUP(C72,'[1]Vintage Comparisons'!$B$4:$L$369,7,FALSE)</f>
        <v>12254</v>
      </c>
      <c r="S72" s="66">
        <f>VLOOKUP(C72,'[1]Vintage Comparisons'!$B$4:$L$369,6,FALSE)</f>
        <v>12515</v>
      </c>
      <c r="T72" s="66">
        <f>VLOOKUP(C72,'[1]Vintage Comparisons'!$B$4:$L$369,5,FALSE)</f>
        <v>13287</v>
      </c>
      <c r="U72" s="66">
        <f>VLOOKUP(C72,'[1]Vintage Comparisons'!$B$4:$L$369,4,FALSE)</f>
        <v>13486</v>
      </c>
      <c r="V72" s="67">
        <f>VLOOKUP(C72,'[1]Vintage Comparisons'!$B$4:$L$369,3,FALSE)</f>
        <v>13665</v>
      </c>
      <c r="W72" s="3"/>
      <c r="X72" s="68">
        <f t="shared" si="14"/>
        <v>666.6333418022606</v>
      </c>
    </row>
    <row r="73" spans="1:24" ht="12.75">
      <c r="A73" s="56" t="s">
        <v>118</v>
      </c>
      <c r="B73" s="56" t="s">
        <v>148</v>
      </c>
      <c r="C73" s="57" t="s">
        <v>149</v>
      </c>
      <c r="D73" s="58">
        <v>46.49654543399811</v>
      </c>
      <c r="E73" s="59">
        <f t="shared" si="11"/>
        <v>218.7689408977526</v>
      </c>
      <c r="F73" s="60">
        <v>2610</v>
      </c>
      <c r="G73" s="61">
        <v>2736</v>
      </c>
      <c r="H73" s="61">
        <v>3700</v>
      </c>
      <c r="I73" s="61">
        <v>4953</v>
      </c>
      <c r="J73" s="61">
        <v>6512</v>
      </c>
      <c r="K73" s="61">
        <v>7570</v>
      </c>
      <c r="L73" s="61">
        <v>8656</v>
      </c>
      <c r="M73" s="62">
        <f>VLOOKUP(C73,'[1]Vintage Comparisons'!$B$4:$L$369,11,FALSE)</f>
        <v>10172</v>
      </c>
      <c r="N73" s="63">
        <f>VLOOKUP(C73,'[1]Vintage Comparisons'!$B$4:$L$369,10,FALSE)</f>
        <v>10172</v>
      </c>
      <c r="O73" s="40">
        <f t="shared" si="15"/>
        <v>0</v>
      </c>
      <c r="P73" s="64">
        <f>VLOOKUP(C73,'[1]Vintage Comparisons'!$B$4:$L$369,9,FALSE)</f>
        <v>10253</v>
      </c>
      <c r="Q73" s="65">
        <f>VLOOKUP(C73,'[1]Vintage Comparisons'!$B$4:$L$369,8,FALSE)</f>
        <v>10529</v>
      </c>
      <c r="R73" s="66">
        <f>VLOOKUP(C73,'[1]Vintage Comparisons'!$B$4:$L$369,7,FALSE)</f>
        <v>10727</v>
      </c>
      <c r="S73" s="66">
        <f>VLOOKUP(C73,'[1]Vintage Comparisons'!$B$4:$L$369,6,FALSE)</f>
        <v>10957</v>
      </c>
      <c r="T73" s="66">
        <f>VLOOKUP(C73,'[1]Vintage Comparisons'!$B$4:$L$369,5,FALSE)</f>
        <v>11106</v>
      </c>
      <c r="U73" s="66">
        <f>VLOOKUP(C73,'[1]Vintage Comparisons'!$B$4:$L$369,4,FALSE)</f>
        <v>11246</v>
      </c>
      <c r="V73" s="67">
        <f>VLOOKUP(C73,'[1]Vintage Comparisons'!$B$4:$L$369,3,FALSE)</f>
        <v>11374</v>
      </c>
      <c r="W73" s="3"/>
      <c r="X73" s="68">
        <f t="shared" si="14"/>
        <v>244.62032380761286</v>
      </c>
    </row>
    <row r="74" spans="1:24" ht="12.75">
      <c r="A74" s="56" t="s">
        <v>118</v>
      </c>
      <c r="B74" s="56" t="s">
        <v>150</v>
      </c>
      <c r="C74" s="57" t="s">
        <v>151</v>
      </c>
      <c r="D74" s="58">
        <v>18.315867066383362</v>
      </c>
      <c r="E74" s="59">
        <f t="shared" si="11"/>
        <v>732.971032785012</v>
      </c>
      <c r="F74" s="60">
        <v>4762</v>
      </c>
      <c r="G74" s="61">
        <v>4912</v>
      </c>
      <c r="H74" s="61">
        <v>6104</v>
      </c>
      <c r="I74" s="61">
        <v>8399</v>
      </c>
      <c r="J74" s="61">
        <v>11116</v>
      </c>
      <c r="K74" s="61">
        <v>12269</v>
      </c>
      <c r="L74" s="61">
        <v>13046</v>
      </c>
      <c r="M74" s="62">
        <f>VLOOKUP(C74,'[1]Vintage Comparisons'!$B$4:$L$369,11,FALSE)</f>
        <v>13425</v>
      </c>
      <c r="N74" s="63">
        <f>VLOOKUP(C74,'[1]Vintage Comparisons'!$B$4:$L$369,10,FALSE)</f>
        <v>13425</v>
      </c>
      <c r="O74" s="40">
        <f t="shared" si="15"/>
        <v>0</v>
      </c>
      <c r="P74" s="64">
        <f>VLOOKUP(C74,'[1]Vintage Comparisons'!$B$4:$L$369,9,FALSE)</f>
        <v>13461</v>
      </c>
      <c r="Q74" s="65">
        <f>VLOOKUP(C74,'[1]Vintage Comparisons'!$B$4:$L$369,8,FALSE)</f>
        <v>13541</v>
      </c>
      <c r="R74" s="66">
        <f>VLOOKUP(C74,'[1]Vintage Comparisons'!$B$4:$L$369,7,FALSE)</f>
        <v>13665</v>
      </c>
      <c r="S74" s="66">
        <f>VLOOKUP(C74,'[1]Vintage Comparisons'!$B$4:$L$369,6,FALSE)</f>
        <v>13736</v>
      </c>
      <c r="T74" s="66">
        <f>VLOOKUP(C74,'[1]Vintage Comparisons'!$B$4:$L$369,5,FALSE)</f>
        <v>13691</v>
      </c>
      <c r="U74" s="66">
        <f>VLOOKUP(C74,'[1]Vintage Comparisons'!$B$4:$L$369,4,FALSE)</f>
        <v>13655</v>
      </c>
      <c r="V74" s="67">
        <f>VLOOKUP(C74,'[1]Vintage Comparisons'!$B$4:$L$369,3,FALSE)</f>
        <v>13648</v>
      </c>
      <c r="W74" s="3"/>
      <c r="X74" s="68">
        <f t="shared" si="14"/>
        <v>745.1462685623719</v>
      </c>
    </row>
    <row r="75" spans="1:24" ht="12.75">
      <c r="A75" s="56" t="s">
        <v>118</v>
      </c>
      <c r="B75" s="56" t="s">
        <v>152</v>
      </c>
      <c r="C75" s="57" t="s">
        <v>153</v>
      </c>
      <c r="D75" s="58">
        <v>8.108893930912018</v>
      </c>
      <c r="E75" s="59">
        <f t="shared" si="11"/>
        <v>2248.642065780382</v>
      </c>
      <c r="F75" s="60">
        <v>5398</v>
      </c>
      <c r="G75" s="61">
        <v>5873</v>
      </c>
      <c r="H75" s="61">
        <v>8566</v>
      </c>
      <c r="I75" s="61">
        <v>12196</v>
      </c>
      <c r="J75" s="61">
        <v>18088</v>
      </c>
      <c r="K75" s="61">
        <v>18813</v>
      </c>
      <c r="L75" s="61">
        <v>17655</v>
      </c>
      <c r="M75" s="62">
        <f>VLOOKUP(C75,'[1]Vintage Comparisons'!$B$4:$L$369,11,FALSE)</f>
        <v>18234</v>
      </c>
      <c r="N75" s="63">
        <f>VLOOKUP(C75,'[1]Vintage Comparisons'!$B$4:$L$369,10,FALSE)</f>
        <v>18234</v>
      </c>
      <c r="O75" s="40">
        <f t="shared" si="15"/>
        <v>0</v>
      </c>
      <c r="P75" s="64">
        <f>VLOOKUP(C75,'[1]Vintage Comparisons'!$B$4:$L$369,9,FALSE)</f>
        <v>18296</v>
      </c>
      <c r="Q75" s="65">
        <f>VLOOKUP(C75,'[1]Vintage Comparisons'!$B$4:$L$369,8,FALSE)</f>
        <v>18460</v>
      </c>
      <c r="R75" s="66">
        <f>VLOOKUP(C75,'[1]Vintage Comparisons'!$B$4:$L$369,7,FALSE)</f>
        <v>18643</v>
      </c>
      <c r="S75" s="66">
        <f>VLOOKUP(C75,'[1]Vintage Comparisons'!$B$4:$L$369,6,FALSE)</f>
        <v>18682</v>
      </c>
      <c r="T75" s="66">
        <f>VLOOKUP(C75,'[1]Vintage Comparisons'!$B$4:$L$369,5,FALSE)</f>
        <v>18640</v>
      </c>
      <c r="U75" s="66">
        <f>VLOOKUP(C75,'[1]Vintage Comparisons'!$B$4:$L$369,4,FALSE)</f>
        <v>18554</v>
      </c>
      <c r="V75" s="67">
        <f>VLOOKUP(C75,'[1]Vintage Comparisons'!$B$4:$L$369,3,FALSE)</f>
        <v>18430</v>
      </c>
      <c r="W75" s="3"/>
      <c r="X75" s="68">
        <f t="shared" si="14"/>
        <v>2272.8130565061115</v>
      </c>
    </row>
    <row r="76" spans="1:24" ht="12.75">
      <c r="A76" s="56" t="s">
        <v>118</v>
      </c>
      <c r="B76" s="56" t="s">
        <v>154</v>
      </c>
      <c r="C76" s="57" t="s">
        <v>155</v>
      </c>
      <c r="D76" s="58">
        <v>23.063675582408905</v>
      </c>
      <c r="E76" s="59">
        <f t="shared" si="11"/>
        <v>689.4391114366865</v>
      </c>
      <c r="F76" s="60">
        <v>3941</v>
      </c>
      <c r="G76" s="61">
        <v>4684</v>
      </c>
      <c r="H76" s="61">
        <v>6121</v>
      </c>
      <c r="I76" s="61">
        <v>9916</v>
      </c>
      <c r="J76" s="61">
        <v>12640</v>
      </c>
      <c r="K76" s="61">
        <v>15461</v>
      </c>
      <c r="L76" s="61">
        <v>15411</v>
      </c>
      <c r="M76" s="62">
        <f>VLOOKUP(C76,'[1]Vintage Comparisons'!$B$4:$L$369,11,FALSE)</f>
        <v>15901</v>
      </c>
      <c r="N76" s="63">
        <f>VLOOKUP(C76,'[1]Vintage Comparisons'!$B$4:$L$369,10,FALSE)</f>
        <v>15901</v>
      </c>
      <c r="O76" s="40">
        <f t="shared" si="15"/>
        <v>0</v>
      </c>
      <c r="P76" s="64">
        <f>VLOOKUP(C76,'[1]Vintage Comparisons'!$B$4:$L$369,9,FALSE)</f>
        <v>15947</v>
      </c>
      <c r="Q76" s="65">
        <f>VLOOKUP(C76,'[1]Vintage Comparisons'!$B$4:$L$369,8,FALSE)</f>
        <v>16059</v>
      </c>
      <c r="R76" s="66">
        <f>VLOOKUP(C76,'[1]Vintage Comparisons'!$B$4:$L$369,7,FALSE)</f>
        <v>16175</v>
      </c>
      <c r="S76" s="66">
        <f>VLOOKUP(C76,'[1]Vintage Comparisons'!$B$4:$L$369,6,FALSE)</f>
        <v>16262</v>
      </c>
      <c r="T76" s="66">
        <f>VLOOKUP(C76,'[1]Vintage Comparisons'!$B$4:$L$369,5,FALSE)</f>
        <v>16271</v>
      </c>
      <c r="U76" s="66">
        <f>VLOOKUP(C76,'[1]Vintage Comparisons'!$B$4:$L$369,4,FALSE)</f>
        <v>16236</v>
      </c>
      <c r="V76" s="67">
        <f>VLOOKUP(C76,'[1]Vintage Comparisons'!$B$4:$L$369,3,FALSE)</f>
        <v>16222</v>
      </c>
      <c r="W76" s="3"/>
      <c r="X76" s="68">
        <f t="shared" si="14"/>
        <v>703.3571011713684</v>
      </c>
    </row>
    <row r="77" spans="1:24" ht="12.75">
      <c r="A77" s="56" t="s">
        <v>118</v>
      </c>
      <c r="B77" s="56" t="s">
        <v>156</v>
      </c>
      <c r="C77" s="57" t="s">
        <v>157</v>
      </c>
      <c r="D77" s="58">
        <v>46.605857610702515</v>
      </c>
      <c r="E77" s="59">
        <f t="shared" si="11"/>
        <v>1201.0507448991934</v>
      </c>
      <c r="F77" s="60">
        <v>37355</v>
      </c>
      <c r="G77" s="61">
        <v>37395</v>
      </c>
      <c r="H77" s="61">
        <v>40109</v>
      </c>
      <c r="I77" s="61">
        <v>41132</v>
      </c>
      <c r="J77" s="61">
        <v>43756</v>
      </c>
      <c r="K77" s="61">
        <v>45001</v>
      </c>
      <c r="L77" s="61">
        <v>49832</v>
      </c>
      <c r="M77" s="62">
        <f>VLOOKUP(C77,'[1]Vintage Comparisons'!$B$4:$L$369,11,FALSE)</f>
        <v>55976</v>
      </c>
      <c r="N77" s="63">
        <f>VLOOKUP(C77,'[1]Vintage Comparisons'!$B$4:$L$369,10,FALSE)</f>
        <v>55976</v>
      </c>
      <c r="O77" s="40">
        <f t="shared" si="15"/>
        <v>0</v>
      </c>
      <c r="P77" s="64">
        <f>VLOOKUP(C77,'[1]Vintage Comparisons'!$B$4:$L$369,9,FALSE)</f>
        <v>56101</v>
      </c>
      <c r="Q77" s="65">
        <f>VLOOKUP(C77,'[1]Vintage Comparisons'!$B$4:$L$369,8,FALSE)</f>
        <v>56349</v>
      </c>
      <c r="R77" s="66">
        <f>VLOOKUP(C77,'[1]Vintage Comparisons'!$B$4:$L$369,7,FALSE)</f>
        <v>56645</v>
      </c>
      <c r="S77" s="66">
        <f>VLOOKUP(C77,'[1]Vintage Comparisons'!$B$4:$L$369,6,FALSE)</f>
        <v>56681</v>
      </c>
      <c r="T77" s="66">
        <f>VLOOKUP(C77,'[1]Vintage Comparisons'!$B$4:$L$369,5,FALSE)</f>
        <v>56490</v>
      </c>
      <c r="U77" s="66">
        <f>VLOOKUP(C77,'[1]Vintage Comparisons'!$B$4:$L$369,4,FALSE)</f>
        <v>56203</v>
      </c>
      <c r="V77" s="67">
        <f>VLOOKUP(C77,'[1]Vintage Comparisons'!$B$4:$L$369,3,FALSE)</f>
        <v>56074</v>
      </c>
      <c r="W77" s="3"/>
      <c r="X77" s="68">
        <f t="shared" si="14"/>
        <v>1203.1534848770432</v>
      </c>
    </row>
    <row r="78" spans="1:24" ht="12.75">
      <c r="A78" s="56" t="s">
        <v>118</v>
      </c>
      <c r="B78" s="56" t="s">
        <v>158</v>
      </c>
      <c r="C78" s="57" t="s">
        <v>159</v>
      </c>
      <c r="D78" s="58">
        <v>50.049476981163025</v>
      </c>
      <c r="E78" s="59">
        <f t="shared" si="11"/>
        <v>283.3795846725434</v>
      </c>
      <c r="F78" s="60">
        <v>4408</v>
      </c>
      <c r="G78" s="61">
        <v>4134</v>
      </c>
      <c r="H78" s="61">
        <v>4989</v>
      </c>
      <c r="I78" s="61">
        <v>6641</v>
      </c>
      <c r="J78" s="61">
        <v>9791</v>
      </c>
      <c r="K78" s="61">
        <v>13763</v>
      </c>
      <c r="L78" s="61">
        <v>13852</v>
      </c>
      <c r="M78" s="62">
        <f>VLOOKUP(C78,'[1]Vintage Comparisons'!$B$4:$L$369,11,FALSE)</f>
        <v>14183</v>
      </c>
      <c r="N78" s="63">
        <f>VLOOKUP(C78,'[1]Vintage Comparisons'!$B$4:$L$369,10,FALSE)</f>
        <v>14183</v>
      </c>
      <c r="O78" s="40">
        <f t="shared" si="15"/>
        <v>0</v>
      </c>
      <c r="P78" s="64">
        <f>VLOOKUP(C78,'[1]Vintage Comparisons'!$B$4:$L$369,9,FALSE)</f>
        <v>14237</v>
      </c>
      <c r="Q78" s="65">
        <f>VLOOKUP(C78,'[1]Vintage Comparisons'!$B$4:$L$369,8,FALSE)</f>
        <v>14390</v>
      </c>
      <c r="R78" s="66">
        <f>VLOOKUP(C78,'[1]Vintage Comparisons'!$B$4:$L$369,7,FALSE)</f>
        <v>14569</v>
      </c>
      <c r="S78" s="66">
        <f>VLOOKUP(C78,'[1]Vintage Comparisons'!$B$4:$L$369,6,FALSE)</f>
        <v>14611</v>
      </c>
      <c r="T78" s="66">
        <f>VLOOKUP(C78,'[1]Vintage Comparisons'!$B$4:$L$369,5,FALSE)</f>
        <v>14699</v>
      </c>
      <c r="U78" s="66">
        <f>VLOOKUP(C78,'[1]Vintage Comparisons'!$B$4:$L$369,4,FALSE)</f>
        <v>15058</v>
      </c>
      <c r="V78" s="67">
        <f>VLOOKUP(C78,'[1]Vintage Comparisons'!$B$4:$L$369,3,FALSE)</f>
        <v>15137</v>
      </c>
      <c r="W78" s="3"/>
      <c r="X78" s="68">
        <f t="shared" si="14"/>
        <v>302.4407229209821</v>
      </c>
    </row>
    <row r="79" spans="1:24" ht="12.75">
      <c r="A79" s="56"/>
      <c r="B79" s="56"/>
      <c r="C79" s="57"/>
      <c r="D79" s="58"/>
      <c r="E79" s="59"/>
      <c r="F79" s="60"/>
      <c r="G79" s="61"/>
      <c r="H79" s="61"/>
      <c r="I79" s="61"/>
      <c r="J79" s="61"/>
      <c r="K79" s="61"/>
      <c r="L79" s="61"/>
      <c r="M79" s="62"/>
      <c r="N79" s="63"/>
      <c r="O79" s="40"/>
      <c r="P79" s="64"/>
      <c r="Q79" s="65"/>
      <c r="R79" s="66"/>
      <c r="S79" s="66"/>
      <c r="T79" s="66"/>
      <c r="U79" s="66"/>
      <c r="V79" s="67"/>
      <c r="W79" s="3"/>
      <c r="X79" s="68"/>
    </row>
    <row r="80" spans="1:24" ht="12.75">
      <c r="A80" s="54" t="s">
        <v>160</v>
      </c>
      <c r="B80" s="32" t="s">
        <v>18</v>
      </c>
      <c r="C80" s="33" t="s">
        <v>161</v>
      </c>
      <c r="D80" s="34">
        <v>103.7788553237915</v>
      </c>
      <c r="E80" s="35">
        <f aca="true" t="shared" si="16" ref="E80:E87">M80/D80</f>
        <v>144.41284742677442</v>
      </c>
      <c r="F80" s="41">
        <f aca="true" t="shared" si="17" ref="F80:N80">SUBTOTAL(9,F81:F87)</f>
        <v>4953</v>
      </c>
      <c r="G80" s="42">
        <f t="shared" si="17"/>
        <v>5669</v>
      </c>
      <c r="H80" s="42">
        <f t="shared" si="17"/>
        <v>5633</v>
      </c>
      <c r="I80" s="42">
        <f t="shared" si="17"/>
        <v>5829</v>
      </c>
      <c r="J80" s="42">
        <f t="shared" si="17"/>
        <v>6117</v>
      </c>
      <c r="K80" s="42">
        <f t="shared" si="17"/>
        <v>8942</v>
      </c>
      <c r="L80" s="42">
        <f t="shared" si="17"/>
        <v>11639</v>
      </c>
      <c r="M80" s="43">
        <f t="shared" si="17"/>
        <v>14987</v>
      </c>
      <c r="N80" s="55">
        <f t="shared" si="17"/>
        <v>14987</v>
      </c>
      <c r="O80" s="40">
        <f aca="true" t="shared" si="18" ref="O80:O143">N80-M80</f>
        <v>0</v>
      </c>
      <c r="P80" s="41">
        <f aca="true" t="shared" si="19" ref="P80:V80">SUBTOTAL(9,P81:P87)</f>
        <v>15080</v>
      </c>
      <c r="Q80" s="42">
        <f t="shared" si="19"/>
        <v>15227</v>
      </c>
      <c r="R80" s="42">
        <f t="shared" si="19"/>
        <v>15413</v>
      </c>
      <c r="S80" s="42">
        <f t="shared" si="19"/>
        <v>15557</v>
      </c>
      <c r="T80" s="42">
        <f t="shared" si="19"/>
        <v>15571</v>
      </c>
      <c r="U80" s="42">
        <f t="shared" si="19"/>
        <v>15553</v>
      </c>
      <c r="V80" s="43">
        <f t="shared" si="19"/>
        <v>15515</v>
      </c>
      <c r="W80" s="31"/>
      <c r="X80" s="53">
        <f aca="true" t="shared" si="20" ref="X80:X87">V80/D80</f>
        <v>149.50058903225496</v>
      </c>
    </row>
    <row r="81" spans="1:24" ht="12.75">
      <c r="A81" s="56" t="s">
        <v>160</v>
      </c>
      <c r="B81" s="56" t="s">
        <v>162</v>
      </c>
      <c r="C81" s="57" t="s">
        <v>163</v>
      </c>
      <c r="D81" s="58">
        <v>5.363708630204201</v>
      </c>
      <c r="E81" s="59">
        <f t="shared" si="16"/>
        <v>64.13472910569037</v>
      </c>
      <c r="F81" s="60">
        <v>161</v>
      </c>
      <c r="G81" s="61">
        <v>127</v>
      </c>
      <c r="H81" s="61">
        <v>88</v>
      </c>
      <c r="I81" s="61">
        <v>103</v>
      </c>
      <c r="J81" s="61">
        <v>118</v>
      </c>
      <c r="K81" s="61">
        <v>220</v>
      </c>
      <c r="L81" s="61">
        <v>201</v>
      </c>
      <c r="M81" s="62">
        <f>VLOOKUP(C81,'[1]Vintage Comparisons'!$B$4:$L$369,11,FALSE)</f>
        <v>344</v>
      </c>
      <c r="N81" s="63">
        <f>VLOOKUP(C81,'[1]Vintage Comparisons'!$B$4:$L$369,10,FALSE)</f>
        <v>344</v>
      </c>
      <c r="O81" s="40">
        <f t="shared" si="18"/>
        <v>0</v>
      </c>
      <c r="P81" s="64">
        <f>VLOOKUP(C81,'[1]Vintage Comparisons'!$B$4:$L$369,9,FALSE)</f>
        <v>346</v>
      </c>
      <c r="Q81" s="65">
        <f>VLOOKUP(C81,'[1]Vintage Comparisons'!$B$4:$L$369,8,FALSE)</f>
        <v>347</v>
      </c>
      <c r="R81" s="66">
        <f>VLOOKUP(C81,'[1]Vintage Comparisons'!$B$4:$L$369,7,FALSE)</f>
        <v>353</v>
      </c>
      <c r="S81" s="66">
        <f>VLOOKUP(C81,'[1]Vintage Comparisons'!$B$4:$L$369,6,FALSE)</f>
        <v>355</v>
      </c>
      <c r="T81" s="66">
        <f>VLOOKUP(C81,'[1]Vintage Comparisons'!$B$4:$L$369,5,FALSE)</f>
        <v>357</v>
      </c>
      <c r="U81" s="66">
        <f>VLOOKUP(C81,'[1]Vintage Comparisons'!$B$4:$L$369,4,FALSE)</f>
        <v>355</v>
      </c>
      <c r="V81" s="67">
        <f>VLOOKUP(C81,'[1]Vintage Comparisons'!$B$4:$L$369,3,FALSE)</f>
        <v>354</v>
      </c>
      <c r="W81" s="3"/>
      <c r="X81" s="68">
        <f t="shared" si="20"/>
        <v>65.99911076573952</v>
      </c>
    </row>
    <row r="82" spans="1:24" ht="12.75">
      <c r="A82" s="56" t="s">
        <v>160</v>
      </c>
      <c r="B82" s="56" t="s">
        <v>164</v>
      </c>
      <c r="C82" s="57" t="s">
        <v>165</v>
      </c>
      <c r="D82" s="58">
        <v>19.14475393295288</v>
      </c>
      <c r="E82" s="59">
        <f t="shared" si="16"/>
        <v>44.03295038172245</v>
      </c>
      <c r="F82" s="60">
        <v>252</v>
      </c>
      <c r="G82" s="61">
        <v>226</v>
      </c>
      <c r="H82" s="61">
        <v>183</v>
      </c>
      <c r="I82" s="61">
        <v>238</v>
      </c>
      <c r="J82" s="61">
        <v>340</v>
      </c>
      <c r="K82" s="61">
        <v>489</v>
      </c>
      <c r="L82" s="61">
        <v>650</v>
      </c>
      <c r="M82" s="62">
        <f>VLOOKUP(C82,'[1]Vintage Comparisons'!$B$4:$L$369,11,FALSE)</f>
        <v>843</v>
      </c>
      <c r="N82" s="63">
        <f>VLOOKUP(C82,'[1]Vintage Comparisons'!$B$4:$L$369,10,FALSE)</f>
        <v>843</v>
      </c>
      <c r="O82" s="40">
        <f t="shared" si="18"/>
        <v>0</v>
      </c>
      <c r="P82" s="64">
        <f>VLOOKUP(C82,'[1]Vintage Comparisons'!$B$4:$L$369,9,FALSE)</f>
        <v>850</v>
      </c>
      <c r="Q82" s="65">
        <f>VLOOKUP(C82,'[1]Vintage Comparisons'!$B$4:$L$369,8,FALSE)</f>
        <v>866</v>
      </c>
      <c r="R82" s="66">
        <f>VLOOKUP(C82,'[1]Vintage Comparisons'!$B$4:$L$369,7,FALSE)</f>
        <v>890</v>
      </c>
      <c r="S82" s="66">
        <f>VLOOKUP(C82,'[1]Vintage Comparisons'!$B$4:$L$369,6,FALSE)</f>
        <v>913</v>
      </c>
      <c r="T82" s="66">
        <f>VLOOKUP(C82,'[1]Vintage Comparisons'!$B$4:$L$369,5,FALSE)</f>
        <v>928</v>
      </c>
      <c r="U82" s="66">
        <f>VLOOKUP(C82,'[1]Vintage Comparisons'!$B$4:$L$369,4,FALSE)</f>
        <v>942</v>
      </c>
      <c r="V82" s="67">
        <f>VLOOKUP(C82,'[1]Vintage Comparisons'!$B$4:$L$369,3,FALSE)</f>
        <v>953</v>
      </c>
      <c r="W82" s="3"/>
      <c r="X82" s="68">
        <f t="shared" si="20"/>
        <v>49.778649719788255</v>
      </c>
    </row>
    <row r="83" spans="1:24" ht="12.75">
      <c r="A83" s="56" t="s">
        <v>160</v>
      </c>
      <c r="B83" s="56" t="s">
        <v>166</v>
      </c>
      <c r="C83" s="57" t="s">
        <v>167</v>
      </c>
      <c r="D83" s="58">
        <v>26.991979479789734</v>
      </c>
      <c r="E83" s="59">
        <f t="shared" si="16"/>
        <v>140.00455219779377</v>
      </c>
      <c r="F83" s="60">
        <v>1276</v>
      </c>
      <c r="G83" s="61">
        <v>1370</v>
      </c>
      <c r="H83" s="61">
        <v>1508</v>
      </c>
      <c r="I83" s="61">
        <v>1474</v>
      </c>
      <c r="J83" s="61">
        <v>1481</v>
      </c>
      <c r="K83" s="61">
        <v>2204</v>
      </c>
      <c r="L83" s="61">
        <v>3062</v>
      </c>
      <c r="M83" s="62">
        <f>VLOOKUP(C83,'[1]Vintage Comparisons'!$B$4:$L$369,11,FALSE)</f>
        <v>3779</v>
      </c>
      <c r="N83" s="63">
        <f>VLOOKUP(C83,'[1]Vintage Comparisons'!$B$4:$L$369,10,FALSE)</f>
        <v>3779</v>
      </c>
      <c r="O83" s="40">
        <f t="shared" si="18"/>
        <v>0</v>
      </c>
      <c r="P83" s="64">
        <f>VLOOKUP(C83,'[1]Vintage Comparisons'!$B$4:$L$369,9,FALSE)</f>
        <v>3800</v>
      </c>
      <c r="Q83" s="65">
        <f>VLOOKUP(C83,'[1]Vintage Comparisons'!$B$4:$L$369,8,FALSE)</f>
        <v>3824</v>
      </c>
      <c r="R83" s="66">
        <f>VLOOKUP(C83,'[1]Vintage Comparisons'!$B$4:$L$369,7,FALSE)</f>
        <v>3869</v>
      </c>
      <c r="S83" s="66">
        <f>VLOOKUP(C83,'[1]Vintage Comparisons'!$B$4:$L$369,6,FALSE)</f>
        <v>3913</v>
      </c>
      <c r="T83" s="66">
        <f>VLOOKUP(C83,'[1]Vintage Comparisons'!$B$4:$L$369,5,FALSE)</f>
        <v>3915</v>
      </c>
      <c r="U83" s="66">
        <f>VLOOKUP(C83,'[1]Vintage Comparisons'!$B$4:$L$369,4,FALSE)</f>
        <v>3926</v>
      </c>
      <c r="V83" s="67">
        <f>VLOOKUP(C83,'[1]Vintage Comparisons'!$B$4:$L$369,3,FALSE)</f>
        <v>3918</v>
      </c>
      <c r="W83" s="3"/>
      <c r="X83" s="68">
        <f t="shared" si="20"/>
        <v>145.15423009022385</v>
      </c>
    </row>
    <row r="84" spans="1:24" ht="12.75">
      <c r="A84" s="56" t="s">
        <v>160</v>
      </c>
      <c r="B84" s="56" t="s">
        <v>168</v>
      </c>
      <c r="C84" s="57" t="s">
        <v>169</v>
      </c>
      <c r="D84" s="58">
        <v>13.341634392738342</v>
      </c>
      <c r="E84" s="59">
        <f t="shared" si="16"/>
        <v>6.445986861010713</v>
      </c>
      <c r="F84" s="60">
        <v>120</v>
      </c>
      <c r="G84" s="61">
        <v>136</v>
      </c>
      <c r="H84" s="61">
        <v>56</v>
      </c>
      <c r="I84" s="61">
        <v>66</v>
      </c>
      <c r="J84" s="61">
        <v>83</v>
      </c>
      <c r="K84" s="61">
        <v>63</v>
      </c>
      <c r="L84" s="61">
        <v>98</v>
      </c>
      <c r="M84" s="62">
        <f>VLOOKUP(C84,'[1]Vintage Comparisons'!$B$4:$L$369,11,FALSE)</f>
        <v>86</v>
      </c>
      <c r="N84" s="63">
        <f>VLOOKUP(C84,'[1]Vintage Comparisons'!$B$4:$L$369,10,FALSE)</f>
        <v>86</v>
      </c>
      <c r="O84" s="40">
        <f t="shared" si="18"/>
        <v>0</v>
      </c>
      <c r="P84" s="64">
        <f>VLOOKUP(C84,'[1]Vintage Comparisons'!$B$4:$L$369,9,FALSE)</f>
        <v>86</v>
      </c>
      <c r="Q84" s="65">
        <f>VLOOKUP(C84,'[1]Vintage Comparisons'!$B$4:$L$369,8,FALSE)</f>
        <v>86</v>
      </c>
      <c r="R84" s="66">
        <f>VLOOKUP(C84,'[1]Vintage Comparisons'!$B$4:$L$369,7,FALSE)</f>
        <v>87</v>
      </c>
      <c r="S84" s="66">
        <f>VLOOKUP(C84,'[1]Vintage Comparisons'!$B$4:$L$369,6,FALSE)</f>
        <v>87</v>
      </c>
      <c r="T84" s="66">
        <f>VLOOKUP(C84,'[1]Vintage Comparisons'!$B$4:$L$369,5,FALSE)</f>
        <v>87</v>
      </c>
      <c r="U84" s="66">
        <f>VLOOKUP(C84,'[1]Vintage Comparisons'!$B$4:$L$369,4,FALSE)</f>
        <v>86</v>
      </c>
      <c r="V84" s="67">
        <f>VLOOKUP(C84,'[1]Vintage Comparisons'!$B$4:$L$369,3,FALSE)</f>
        <v>85</v>
      </c>
      <c r="W84" s="3"/>
      <c r="X84" s="68">
        <f t="shared" si="20"/>
        <v>6.371033525417565</v>
      </c>
    </row>
    <row r="85" spans="1:24" ht="12.75">
      <c r="A85" s="56" t="s">
        <v>160</v>
      </c>
      <c r="B85" s="56" t="s">
        <v>170</v>
      </c>
      <c r="C85" s="57" t="s">
        <v>171</v>
      </c>
      <c r="D85" s="58">
        <v>7.36531674861908</v>
      </c>
      <c r="E85" s="59">
        <f t="shared" si="16"/>
        <v>504.1195276083882</v>
      </c>
      <c r="F85" s="60">
        <v>1333</v>
      </c>
      <c r="G85" s="61">
        <v>1584</v>
      </c>
      <c r="H85" s="61">
        <v>1521</v>
      </c>
      <c r="I85" s="61">
        <v>1419</v>
      </c>
      <c r="J85" s="61">
        <v>1385</v>
      </c>
      <c r="K85" s="61">
        <v>1984</v>
      </c>
      <c r="L85" s="61">
        <v>2804</v>
      </c>
      <c r="M85" s="62">
        <f>VLOOKUP(C85,'[1]Vintage Comparisons'!$B$4:$L$369,11,FALSE)</f>
        <v>3713</v>
      </c>
      <c r="N85" s="63">
        <f>VLOOKUP(C85,'[1]Vintage Comparisons'!$B$4:$L$369,10,FALSE)</f>
        <v>3713</v>
      </c>
      <c r="O85" s="40">
        <f t="shared" si="18"/>
        <v>0</v>
      </c>
      <c r="P85" s="64">
        <f>VLOOKUP(C85,'[1]Vintage Comparisons'!$B$4:$L$369,9,FALSE)</f>
        <v>3735</v>
      </c>
      <c r="Q85" s="65">
        <f>VLOOKUP(C85,'[1]Vintage Comparisons'!$B$4:$L$369,8,FALSE)</f>
        <v>3768</v>
      </c>
      <c r="R85" s="66">
        <f>VLOOKUP(C85,'[1]Vintage Comparisons'!$B$4:$L$369,7,FALSE)</f>
        <v>3804</v>
      </c>
      <c r="S85" s="66">
        <f>VLOOKUP(C85,'[1]Vintage Comparisons'!$B$4:$L$369,6,FALSE)</f>
        <v>3820</v>
      </c>
      <c r="T85" s="66">
        <f>VLOOKUP(C85,'[1]Vintage Comparisons'!$B$4:$L$369,5,FALSE)</f>
        <v>3803</v>
      </c>
      <c r="U85" s="66">
        <f>VLOOKUP(C85,'[1]Vintage Comparisons'!$B$4:$L$369,4,FALSE)</f>
        <v>3778</v>
      </c>
      <c r="V85" s="67">
        <f>VLOOKUP(C85,'[1]Vintage Comparisons'!$B$4:$L$369,3,FALSE)</f>
        <v>3761</v>
      </c>
      <c r="W85" s="3"/>
      <c r="X85" s="68">
        <f t="shared" si="20"/>
        <v>510.6365589375567</v>
      </c>
    </row>
    <row r="86" spans="1:24" ht="12.75">
      <c r="A86" s="56" t="s">
        <v>160</v>
      </c>
      <c r="B86" s="56" t="s">
        <v>172</v>
      </c>
      <c r="C86" s="57" t="s">
        <v>173</v>
      </c>
      <c r="D86" s="58">
        <v>6.55962498486042</v>
      </c>
      <c r="E86" s="59">
        <f t="shared" si="16"/>
        <v>572.4412613017544</v>
      </c>
      <c r="F86" s="60">
        <v>1541</v>
      </c>
      <c r="G86" s="61">
        <v>1966</v>
      </c>
      <c r="H86" s="61">
        <v>1930</v>
      </c>
      <c r="I86" s="61">
        <v>2169</v>
      </c>
      <c r="J86" s="61">
        <v>2257</v>
      </c>
      <c r="K86" s="61">
        <v>2972</v>
      </c>
      <c r="L86" s="61">
        <v>3120</v>
      </c>
      <c r="M86" s="62">
        <f>VLOOKUP(C86,'[1]Vintage Comparisons'!$B$4:$L$369,11,FALSE)</f>
        <v>3755</v>
      </c>
      <c r="N86" s="63">
        <f>VLOOKUP(C86,'[1]Vintage Comparisons'!$B$4:$L$369,10,FALSE)</f>
        <v>3755</v>
      </c>
      <c r="O86" s="40">
        <f t="shared" si="18"/>
        <v>0</v>
      </c>
      <c r="P86" s="64">
        <f>VLOOKUP(C86,'[1]Vintage Comparisons'!$B$4:$L$369,9,FALSE)</f>
        <v>3773</v>
      </c>
      <c r="Q86" s="65">
        <f>VLOOKUP(C86,'[1]Vintage Comparisons'!$B$4:$L$369,8,FALSE)</f>
        <v>3792</v>
      </c>
      <c r="R86" s="66">
        <f>VLOOKUP(C86,'[1]Vintage Comparisons'!$B$4:$L$369,7,FALSE)</f>
        <v>3824</v>
      </c>
      <c r="S86" s="66">
        <f>VLOOKUP(C86,'[1]Vintage Comparisons'!$B$4:$L$369,6,FALSE)</f>
        <v>3845</v>
      </c>
      <c r="T86" s="66">
        <f>VLOOKUP(C86,'[1]Vintage Comparisons'!$B$4:$L$369,5,FALSE)</f>
        <v>3828</v>
      </c>
      <c r="U86" s="66">
        <f>VLOOKUP(C86,'[1]Vintage Comparisons'!$B$4:$L$369,4,FALSE)</f>
        <v>3802</v>
      </c>
      <c r="V86" s="67">
        <f>VLOOKUP(C86,'[1]Vintage Comparisons'!$B$4:$L$369,3,FALSE)</f>
        <v>3801</v>
      </c>
      <c r="W86" s="3"/>
      <c r="X86" s="68">
        <f t="shared" si="20"/>
        <v>579.453857312375</v>
      </c>
    </row>
    <row r="87" spans="1:24" ht="12.75">
      <c r="A87" s="56" t="s">
        <v>160</v>
      </c>
      <c r="B87" s="56" t="s">
        <v>174</v>
      </c>
      <c r="C87" s="57" t="s">
        <v>175</v>
      </c>
      <c r="D87" s="58">
        <v>25.01183706521988</v>
      </c>
      <c r="E87" s="59">
        <f t="shared" si="16"/>
        <v>98.63329884834721</v>
      </c>
      <c r="F87" s="60">
        <v>270</v>
      </c>
      <c r="G87" s="61">
        <v>260</v>
      </c>
      <c r="H87" s="61">
        <v>347</v>
      </c>
      <c r="I87" s="61">
        <v>360</v>
      </c>
      <c r="J87" s="61">
        <v>453</v>
      </c>
      <c r="K87" s="61">
        <v>1010</v>
      </c>
      <c r="L87" s="61">
        <v>1704</v>
      </c>
      <c r="M87" s="62">
        <f>VLOOKUP(C87,'[1]Vintage Comparisons'!$B$4:$L$369,11,FALSE)</f>
        <v>2467</v>
      </c>
      <c r="N87" s="63">
        <f>VLOOKUP(C87,'[1]Vintage Comparisons'!$B$4:$L$369,10,FALSE)</f>
        <v>2467</v>
      </c>
      <c r="O87" s="40">
        <f t="shared" si="18"/>
        <v>0</v>
      </c>
      <c r="P87" s="64">
        <f>VLOOKUP(C87,'[1]Vintage Comparisons'!$B$4:$L$369,9,FALSE)</f>
        <v>2490</v>
      </c>
      <c r="Q87" s="65">
        <f>VLOOKUP(C87,'[1]Vintage Comparisons'!$B$4:$L$369,8,FALSE)</f>
        <v>2544</v>
      </c>
      <c r="R87" s="66">
        <f>VLOOKUP(C87,'[1]Vintage Comparisons'!$B$4:$L$369,7,FALSE)</f>
        <v>2586</v>
      </c>
      <c r="S87" s="66">
        <f>VLOOKUP(C87,'[1]Vintage Comparisons'!$B$4:$L$369,6,FALSE)</f>
        <v>2624</v>
      </c>
      <c r="T87" s="66">
        <f>VLOOKUP(C87,'[1]Vintage Comparisons'!$B$4:$L$369,5,FALSE)</f>
        <v>2653</v>
      </c>
      <c r="U87" s="66">
        <f>VLOOKUP(C87,'[1]Vintage Comparisons'!$B$4:$L$369,4,FALSE)</f>
        <v>2664</v>
      </c>
      <c r="V87" s="67">
        <f>VLOOKUP(C87,'[1]Vintage Comparisons'!$B$4:$L$369,3,FALSE)</f>
        <v>2643</v>
      </c>
      <c r="W87" s="3"/>
      <c r="X87" s="68">
        <f t="shared" si="20"/>
        <v>105.66996710830226</v>
      </c>
    </row>
    <row r="88" spans="1:24" ht="12.75">
      <c r="A88" s="56"/>
      <c r="B88" s="56"/>
      <c r="C88" s="57"/>
      <c r="D88" s="58"/>
      <c r="E88" s="59"/>
      <c r="F88" s="60"/>
      <c r="G88" s="61"/>
      <c r="H88" s="61"/>
      <c r="I88" s="61"/>
      <c r="J88" s="61"/>
      <c r="K88" s="61"/>
      <c r="L88" s="61"/>
      <c r="M88" s="62"/>
      <c r="N88" s="63"/>
      <c r="O88" s="40"/>
      <c r="P88" s="64"/>
      <c r="Q88" s="65"/>
      <c r="R88" s="66"/>
      <c r="S88" s="66"/>
      <c r="T88" s="66"/>
      <c r="U88" s="66"/>
      <c r="V88" s="67"/>
      <c r="W88" s="3"/>
      <c r="X88" s="68"/>
    </row>
    <row r="89" spans="1:24" ht="12.75">
      <c r="A89" s="54" t="s">
        <v>176</v>
      </c>
      <c r="B89" s="32" t="s">
        <v>18</v>
      </c>
      <c r="C89" s="33" t="s">
        <v>177</v>
      </c>
      <c r="D89" s="34">
        <v>500.6671075820923</v>
      </c>
      <c r="E89" s="35">
        <f aca="true" t="shared" si="21" ref="E89:E123">M89/D89</f>
        <v>1444.910178928389</v>
      </c>
      <c r="F89" s="41">
        <f aca="true" t="shared" si="22" ref="F89:N89">SUBTOTAL(9,F90:F123)</f>
        <v>498040</v>
      </c>
      <c r="G89" s="42">
        <f t="shared" si="22"/>
        <v>496313</v>
      </c>
      <c r="H89" s="42">
        <f t="shared" si="22"/>
        <v>522384</v>
      </c>
      <c r="I89" s="42">
        <f t="shared" si="22"/>
        <v>568831</v>
      </c>
      <c r="J89" s="42">
        <f t="shared" si="22"/>
        <v>637905</v>
      </c>
      <c r="K89" s="42">
        <f t="shared" si="22"/>
        <v>633632</v>
      </c>
      <c r="L89" s="42">
        <f t="shared" si="22"/>
        <v>670080</v>
      </c>
      <c r="M89" s="43">
        <f t="shared" si="22"/>
        <v>723419</v>
      </c>
      <c r="N89" s="55">
        <f t="shared" si="22"/>
        <v>723419</v>
      </c>
      <c r="O89" s="40">
        <f t="shared" si="18"/>
        <v>0</v>
      </c>
      <c r="P89" s="41">
        <f aca="true" t="shared" si="23" ref="P89:V89">SUBTOTAL(9,P90:P123)</f>
        <v>725475</v>
      </c>
      <c r="Q89" s="42">
        <f t="shared" si="23"/>
        <v>731673</v>
      </c>
      <c r="R89" s="42">
        <f t="shared" si="23"/>
        <v>734710</v>
      </c>
      <c r="S89" s="42">
        <f t="shared" si="23"/>
        <v>734785</v>
      </c>
      <c r="T89" s="42">
        <f t="shared" si="23"/>
        <v>733812</v>
      </c>
      <c r="U89" s="42">
        <f t="shared" si="23"/>
        <v>734261</v>
      </c>
      <c r="V89" s="43">
        <f t="shared" si="23"/>
        <v>735958</v>
      </c>
      <c r="W89" s="31"/>
      <c r="X89" s="53">
        <f aca="true" t="shared" si="24" ref="X89:X123">V89/D89</f>
        <v>1469.9547640631217</v>
      </c>
    </row>
    <row r="90" spans="1:24" ht="12.75">
      <c r="A90" s="56" t="s">
        <v>176</v>
      </c>
      <c r="B90" s="56" t="s">
        <v>178</v>
      </c>
      <c r="C90" s="57" t="s">
        <v>179</v>
      </c>
      <c r="D90" s="58">
        <v>12.40312385559082</v>
      </c>
      <c r="E90" s="59">
        <f t="shared" si="21"/>
        <v>1326.2787819848315</v>
      </c>
      <c r="F90" s="60">
        <v>11899</v>
      </c>
      <c r="G90" s="61">
        <v>10862</v>
      </c>
      <c r="H90" s="61">
        <v>10851</v>
      </c>
      <c r="I90" s="61">
        <v>10787</v>
      </c>
      <c r="J90" s="61">
        <v>11388</v>
      </c>
      <c r="K90" s="61">
        <v>13971</v>
      </c>
      <c r="L90" s="61">
        <v>14997</v>
      </c>
      <c r="M90" s="62">
        <f>VLOOKUP(C90,'[1]Vintage Comparisons'!$B$4:$L$369,11,FALSE)</f>
        <v>16450</v>
      </c>
      <c r="N90" s="63">
        <f>VLOOKUP(C90,'[1]Vintage Comparisons'!$B$4:$L$369,10,FALSE)</f>
        <v>16450</v>
      </c>
      <c r="O90" s="40">
        <f t="shared" si="18"/>
        <v>0</v>
      </c>
      <c r="P90" s="64">
        <f>VLOOKUP(C90,'[1]Vintage Comparisons'!$B$4:$L$369,9,FALSE)</f>
        <v>16497</v>
      </c>
      <c r="Q90" s="65">
        <f>VLOOKUP(C90,'[1]Vintage Comparisons'!$B$4:$L$369,8,FALSE)</f>
        <v>16642</v>
      </c>
      <c r="R90" s="66">
        <f>VLOOKUP(C90,'[1]Vintage Comparisons'!$B$4:$L$369,7,FALSE)</f>
        <v>16679</v>
      </c>
      <c r="S90" s="66">
        <f>VLOOKUP(C90,'[1]Vintage Comparisons'!$B$4:$L$369,6,FALSE)</f>
        <v>16679</v>
      </c>
      <c r="T90" s="66">
        <f>VLOOKUP(C90,'[1]Vintage Comparisons'!$B$4:$L$369,5,FALSE)</f>
        <v>16619</v>
      </c>
      <c r="U90" s="66">
        <f>VLOOKUP(C90,'[1]Vintage Comparisons'!$B$4:$L$369,4,FALSE)</f>
        <v>16552</v>
      </c>
      <c r="V90" s="67">
        <f>VLOOKUP(C90,'[1]Vintage Comparisons'!$B$4:$L$369,3,FALSE)</f>
        <v>16542</v>
      </c>
      <c r="W90" s="3"/>
      <c r="X90" s="68">
        <f t="shared" si="24"/>
        <v>1333.6962681819502</v>
      </c>
    </row>
    <row r="91" spans="1:24" ht="12.75">
      <c r="A91" s="56" t="s">
        <v>176</v>
      </c>
      <c r="B91" s="56" t="s">
        <v>180</v>
      </c>
      <c r="C91" s="57" t="s">
        <v>181</v>
      </c>
      <c r="D91" s="58">
        <v>31.005285680294037</v>
      </c>
      <c r="E91" s="59">
        <f t="shared" si="21"/>
        <v>1007.795906872085</v>
      </c>
      <c r="F91" s="60">
        <v>9969</v>
      </c>
      <c r="G91" s="61">
        <v>11122</v>
      </c>
      <c r="H91" s="61">
        <v>12437</v>
      </c>
      <c r="I91" s="61">
        <v>15878</v>
      </c>
      <c r="J91" s="61">
        <v>23695</v>
      </c>
      <c r="K91" s="61">
        <v>26370</v>
      </c>
      <c r="L91" s="61">
        <v>29151</v>
      </c>
      <c r="M91" s="62">
        <f>VLOOKUP(C91,'[1]Vintage Comparisons'!$B$4:$L$369,11,FALSE)</f>
        <v>31247</v>
      </c>
      <c r="N91" s="63">
        <f>VLOOKUP(C91,'[1]Vintage Comparisons'!$B$4:$L$369,10,FALSE)</f>
        <v>31974</v>
      </c>
      <c r="O91" s="40">
        <f t="shared" si="18"/>
        <v>727</v>
      </c>
      <c r="P91" s="64">
        <f>VLOOKUP(C91,'[1]Vintage Comparisons'!$B$4:$L$369,9,FALSE)</f>
        <v>32054</v>
      </c>
      <c r="Q91" s="65">
        <f>VLOOKUP(C91,'[1]Vintage Comparisons'!$B$4:$L$369,8,FALSE)</f>
        <v>32386</v>
      </c>
      <c r="R91" s="66">
        <f>VLOOKUP(C91,'[1]Vintage Comparisons'!$B$4:$L$369,7,FALSE)</f>
        <v>32495</v>
      </c>
      <c r="S91" s="66">
        <f>VLOOKUP(C91,'[1]Vintage Comparisons'!$B$4:$L$369,6,FALSE)</f>
        <v>32521</v>
      </c>
      <c r="T91" s="66">
        <f>VLOOKUP(C91,'[1]Vintage Comparisons'!$B$4:$L$369,5,FALSE)</f>
        <v>32643</v>
      </c>
      <c r="U91" s="66">
        <f>VLOOKUP(C91,'[1]Vintage Comparisons'!$B$4:$L$369,4,FALSE)</f>
        <v>32866</v>
      </c>
      <c r="V91" s="67">
        <f>VLOOKUP(C91,'[1]Vintage Comparisons'!$B$4:$L$369,3,FALSE)</f>
        <v>33475</v>
      </c>
      <c r="W91" s="3"/>
      <c r="X91" s="68">
        <f t="shared" si="24"/>
        <v>1079.6546222851168</v>
      </c>
    </row>
    <row r="92" spans="1:24" ht="12.75">
      <c r="A92" s="56" t="s">
        <v>176</v>
      </c>
      <c r="B92" s="56" t="s">
        <v>182</v>
      </c>
      <c r="C92" s="57" t="s">
        <v>183</v>
      </c>
      <c r="D92" s="58">
        <v>16.5995135307312</v>
      </c>
      <c r="E92" s="59">
        <f t="shared" si="21"/>
        <v>2401.395675011935</v>
      </c>
      <c r="F92" s="60">
        <v>25086</v>
      </c>
      <c r="G92" s="61">
        <v>25537</v>
      </c>
      <c r="H92" s="61">
        <v>28884</v>
      </c>
      <c r="I92" s="61">
        <v>36108</v>
      </c>
      <c r="J92" s="61">
        <v>38348</v>
      </c>
      <c r="K92" s="61">
        <v>37655</v>
      </c>
      <c r="L92" s="61">
        <v>38195</v>
      </c>
      <c r="M92" s="62">
        <f>VLOOKUP(C92,'[1]Vintage Comparisons'!$B$4:$L$369,11,FALSE)</f>
        <v>39862</v>
      </c>
      <c r="N92" s="63">
        <f>VLOOKUP(C92,'[1]Vintage Comparisons'!$B$4:$L$369,10,FALSE)</f>
        <v>39862</v>
      </c>
      <c r="O92" s="40">
        <f t="shared" si="18"/>
        <v>0</v>
      </c>
      <c r="P92" s="64">
        <f>VLOOKUP(C92,'[1]Vintage Comparisons'!$B$4:$L$369,9,FALSE)</f>
        <v>39941</v>
      </c>
      <c r="Q92" s="65">
        <f>VLOOKUP(C92,'[1]Vintage Comparisons'!$B$4:$L$369,8,FALSE)</f>
        <v>40162</v>
      </c>
      <c r="R92" s="66">
        <f>VLOOKUP(C92,'[1]Vintage Comparisons'!$B$4:$L$369,7,FALSE)</f>
        <v>40195</v>
      </c>
      <c r="S92" s="66">
        <f>VLOOKUP(C92,'[1]Vintage Comparisons'!$B$4:$L$369,6,FALSE)</f>
        <v>40110</v>
      </c>
      <c r="T92" s="66">
        <f>VLOOKUP(C92,'[1]Vintage Comparisons'!$B$4:$L$369,5,FALSE)</f>
        <v>39894</v>
      </c>
      <c r="U92" s="66">
        <f>VLOOKUP(C92,'[1]Vintage Comparisons'!$B$4:$L$369,4,FALSE)</f>
        <v>39665</v>
      </c>
      <c r="V92" s="67">
        <f>VLOOKUP(C92,'[1]Vintage Comparisons'!$B$4:$L$369,3,FALSE)</f>
        <v>39538</v>
      </c>
      <c r="W92" s="3"/>
      <c r="X92" s="68">
        <f t="shared" si="24"/>
        <v>2381.8770307215364</v>
      </c>
    </row>
    <row r="93" spans="1:24" ht="12.75">
      <c r="A93" s="56" t="s">
        <v>176</v>
      </c>
      <c r="B93" s="56" t="s">
        <v>184</v>
      </c>
      <c r="C93" s="57" t="s">
        <v>185</v>
      </c>
      <c r="D93" s="58">
        <v>23.97324001789093</v>
      </c>
      <c r="E93" s="59">
        <f t="shared" si="21"/>
        <v>330.4100736524832</v>
      </c>
      <c r="F93" s="60">
        <v>652</v>
      </c>
      <c r="G93" s="61">
        <v>778</v>
      </c>
      <c r="H93" s="61">
        <v>926</v>
      </c>
      <c r="I93" s="61">
        <v>2010</v>
      </c>
      <c r="J93" s="61">
        <v>4032</v>
      </c>
      <c r="K93" s="61">
        <v>5374</v>
      </c>
      <c r="L93" s="61">
        <v>6266</v>
      </c>
      <c r="M93" s="62">
        <f>VLOOKUP(C93,'[1]Vintage Comparisons'!$B$4:$L$369,11,FALSE)</f>
        <v>7921</v>
      </c>
      <c r="N93" s="63">
        <f>VLOOKUP(C93,'[1]Vintage Comparisons'!$B$4:$L$369,10,FALSE)</f>
        <v>7921</v>
      </c>
      <c r="O93" s="40">
        <f t="shared" si="18"/>
        <v>0</v>
      </c>
      <c r="P93" s="64">
        <f>VLOOKUP(C93,'[1]Vintage Comparisons'!$B$4:$L$369,9,FALSE)</f>
        <v>7964</v>
      </c>
      <c r="Q93" s="65">
        <f>VLOOKUP(C93,'[1]Vintage Comparisons'!$B$4:$L$369,8,FALSE)</f>
        <v>8115</v>
      </c>
      <c r="R93" s="66">
        <f>VLOOKUP(C93,'[1]Vintage Comparisons'!$B$4:$L$369,7,FALSE)</f>
        <v>8171</v>
      </c>
      <c r="S93" s="66">
        <f>VLOOKUP(C93,'[1]Vintage Comparisons'!$B$4:$L$369,6,FALSE)</f>
        <v>8184</v>
      </c>
      <c r="T93" s="66">
        <f>VLOOKUP(C93,'[1]Vintage Comparisons'!$B$4:$L$369,5,FALSE)</f>
        <v>8162</v>
      </c>
      <c r="U93" s="66">
        <f>VLOOKUP(C93,'[1]Vintage Comparisons'!$B$4:$L$369,4,FALSE)</f>
        <v>8131</v>
      </c>
      <c r="V93" s="67">
        <f>VLOOKUP(C93,'[1]Vintage Comparisons'!$B$4:$L$369,3,FALSE)</f>
        <v>8127</v>
      </c>
      <c r="W93" s="3"/>
      <c r="X93" s="68">
        <f t="shared" si="24"/>
        <v>339.00298807899645</v>
      </c>
    </row>
    <row r="94" spans="1:24" ht="12.75">
      <c r="A94" s="56" t="s">
        <v>176</v>
      </c>
      <c r="B94" s="56" t="s">
        <v>186</v>
      </c>
      <c r="C94" s="57" t="s">
        <v>187</v>
      </c>
      <c r="D94" s="58">
        <v>13.280103594064713</v>
      </c>
      <c r="E94" s="59">
        <f t="shared" si="21"/>
        <v>1898.4791663272883</v>
      </c>
      <c r="F94" s="60">
        <v>12957</v>
      </c>
      <c r="G94" s="61">
        <v>14179</v>
      </c>
      <c r="H94" s="61">
        <v>15720</v>
      </c>
      <c r="I94" s="61">
        <v>21926</v>
      </c>
      <c r="J94" s="61">
        <v>26151</v>
      </c>
      <c r="K94" s="61">
        <v>24100</v>
      </c>
      <c r="L94" s="61">
        <v>24174</v>
      </c>
      <c r="M94" s="62">
        <f>VLOOKUP(C94,'[1]Vintage Comparisons'!$B$4:$L$369,11,FALSE)</f>
        <v>25212</v>
      </c>
      <c r="N94" s="63">
        <f>VLOOKUP(C94,'[1]Vintage Comparisons'!$B$4:$L$369,10,FALSE)</f>
        <v>24996</v>
      </c>
      <c r="O94" s="40">
        <f t="shared" si="18"/>
        <v>-216</v>
      </c>
      <c r="P94" s="64">
        <f>VLOOKUP(C94,'[1]Vintage Comparisons'!$B$4:$L$369,9,FALSE)</f>
        <v>25050</v>
      </c>
      <c r="Q94" s="65">
        <f>VLOOKUP(C94,'[1]Vintage Comparisons'!$B$4:$L$369,8,FALSE)</f>
        <v>25207</v>
      </c>
      <c r="R94" s="66">
        <f>VLOOKUP(C94,'[1]Vintage Comparisons'!$B$4:$L$369,7,FALSE)</f>
        <v>25181</v>
      </c>
      <c r="S94" s="66">
        <f>VLOOKUP(C94,'[1]Vintage Comparisons'!$B$4:$L$369,6,FALSE)</f>
        <v>25244</v>
      </c>
      <c r="T94" s="66">
        <f>VLOOKUP(C94,'[1]Vintage Comparisons'!$B$4:$L$369,5,FALSE)</f>
        <v>25267</v>
      </c>
      <c r="U94" s="66">
        <f>VLOOKUP(C94,'[1]Vintage Comparisons'!$B$4:$L$369,4,FALSE)</f>
        <v>25904</v>
      </c>
      <c r="V94" s="67">
        <f>VLOOKUP(C94,'[1]Vintage Comparisons'!$B$4:$L$369,3,FALSE)</f>
        <v>25833</v>
      </c>
      <c r="W94" s="3"/>
      <c r="X94" s="68">
        <f t="shared" si="24"/>
        <v>1945.2408497434888</v>
      </c>
    </row>
    <row r="95" spans="1:24" ht="12.75">
      <c r="A95" s="56" t="s">
        <v>176</v>
      </c>
      <c r="B95" s="56" t="s">
        <v>188</v>
      </c>
      <c r="C95" s="57" t="s">
        <v>189</v>
      </c>
      <c r="D95" s="58">
        <v>14.160045504570007</v>
      </c>
      <c r="E95" s="59">
        <f t="shared" si="21"/>
        <v>230.71959754264984</v>
      </c>
      <c r="F95" s="60">
        <v>1465</v>
      </c>
      <c r="G95" s="61">
        <v>1384</v>
      </c>
      <c r="H95" s="61">
        <v>1794</v>
      </c>
      <c r="I95" s="61">
        <v>2238</v>
      </c>
      <c r="J95" s="61">
        <v>2670</v>
      </c>
      <c r="K95" s="61">
        <v>2998</v>
      </c>
      <c r="L95" s="61">
        <v>3260</v>
      </c>
      <c r="M95" s="62">
        <f>VLOOKUP(C95,'[1]Vintage Comparisons'!$B$4:$L$369,11,FALSE)</f>
        <v>3267</v>
      </c>
      <c r="N95" s="63">
        <f>VLOOKUP(C95,'[1]Vintage Comparisons'!$B$4:$L$369,10,FALSE)</f>
        <v>3267</v>
      </c>
      <c r="O95" s="40">
        <f t="shared" si="18"/>
        <v>0</v>
      </c>
      <c r="P95" s="64">
        <f>VLOOKUP(C95,'[1]Vintage Comparisons'!$B$4:$L$369,9,FALSE)</f>
        <v>3280</v>
      </c>
      <c r="Q95" s="65">
        <f>VLOOKUP(C95,'[1]Vintage Comparisons'!$B$4:$L$369,8,FALSE)</f>
        <v>3325</v>
      </c>
      <c r="R95" s="66">
        <f>VLOOKUP(C95,'[1]Vintage Comparisons'!$B$4:$L$369,7,FALSE)</f>
        <v>3326</v>
      </c>
      <c r="S95" s="66">
        <f>VLOOKUP(C95,'[1]Vintage Comparisons'!$B$4:$L$369,6,FALSE)</f>
        <v>3335</v>
      </c>
      <c r="T95" s="66">
        <f>VLOOKUP(C95,'[1]Vintage Comparisons'!$B$4:$L$369,5,FALSE)</f>
        <v>3331</v>
      </c>
      <c r="U95" s="66">
        <f>VLOOKUP(C95,'[1]Vintage Comparisons'!$B$4:$L$369,4,FALSE)</f>
        <v>3327</v>
      </c>
      <c r="V95" s="67">
        <f>VLOOKUP(C95,'[1]Vintage Comparisons'!$B$4:$L$369,3,FALSE)</f>
        <v>3320</v>
      </c>
      <c r="W95" s="3"/>
      <c r="X95" s="68">
        <f t="shared" si="24"/>
        <v>234.46252336749234</v>
      </c>
    </row>
    <row r="96" spans="1:24" ht="12.75">
      <c r="A96" s="56" t="s">
        <v>176</v>
      </c>
      <c r="B96" s="56" t="s">
        <v>190</v>
      </c>
      <c r="C96" s="57" t="s">
        <v>191</v>
      </c>
      <c r="D96" s="58">
        <v>12.936507016420364</v>
      </c>
      <c r="E96" s="59">
        <f t="shared" si="21"/>
        <v>570.2466663247152</v>
      </c>
      <c r="F96" s="60">
        <v>1853</v>
      </c>
      <c r="G96" s="61">
        <v>1803</v>
      </c>
      <c r="H96" s="61">
        <v>2411</v>
      </c>
      <c r="I96" s="61">
        <v>3755</v>
      </c>
      <c r="J96" s="61">
        <v>5290</v>
      </c>
      <c r="K96" s="61">
        <v>5687</v>
      </c>
      <c r="L96" s="61">
        <v>6384</v>
      </c>
      <c r="M96" s="62">
        <f>VLOOKUP(C96,'[1]Vintage Comparisons'!$B$4:$L$369,11,FALSE)</f>
        <v>7377</v>
      </c>
      <c r="N96" s="63">
        <f>VLOOKUP(C96,'[1]Vintage Comparisons'!$B$4:$L$369,10,FALSE)</f>
        <v>7377</v>
      </c>
      <c r="O96" s="40">
        <f t="shared" si="18"/>
        <v>0</v>
      </c>
      <c r="P96" s="64">
        <f>VLOOKUP(C96,'[1]Vintage Comparisons'!$B$4:$L$369,9,FALSE)</f>
        <v>7433</v>
      </c>
      <c r="Q96" s="65">
        <f>VLOOKUP(C96,'[1]Vintage Comparisons'!$B$4:$L$369,8,FALSE)</f>
        <v>7637</v>
      </c>
      <c r="R96" s="66">
        <f>VLOOKUP(C96,'[1]Vintage Comparisons'!$B$4:$L$369,7,FALSE)</f>
        <v>7704</v>
      </c>
      <c r="S96" s="66">
        <f>VLOOKUP(C96,'[1]Vintage Comparisons'!$B$4:$L$369,6,FALSE)</f>
        <v>7790</v>
      </c>
      <c r="T96" s="66">
        <f>VLOOKUP(C96,'[1]Vintage Comparisons'!$B$4:$L$369,5,FALSE)</f>
        <v>7904</v>
      </c>
      <c r="U96" s="66">
        <f>VLOOKUP(C96,'[1]Vintage Comparisons'!$B$4:$L$369,4,FALSE)</f>
        <v>7996</v>
      </c>
      <c r="V96" s="67">
        <f>VLOOKUP(C96,'[1]Vintage Comparisons'!$B$4:$L$369,3,FALSE)</f>
        <v>8110</v>
      </c>
      <c r="W96" s="3"/>
      <c r="X96" s="68">
        <f t="shared" si="24"/>
        <v>626.9080200479111</v>
      </c>
    </row>
    <row r="97" spans="1:24" ht="12.75">
      <c r="A97" s="56" t="s">
        <v>176</v>
      </c>
      <c r="B97" s="56" t="s">
        <v>192</v>
      </c>
      <c r="C97" s="57" t="s">
        <v>193</v>
      </c>
      <c r="D97" s="58">
        <v>25.963478565216064</v>
      </c>
      <c r="E97" s="59">
        <f t="shared" si="21"/>
        <v>1165.9839772224325</v>
      </c>
      <c r="F97" s="60">
        <v>24204</v>
      </c>
      <c r="G97" s="61">
        <v>24046</v>
      </c>
      <c r="H97" s="61">
        <v>25167</v>
      </c>
      <c r="I97" s="61">
        <v>25789</v>
      </c>
      <c r="J97" s="61">
        <v>27941</v>
      </c>
      <c r="K97" s="61">
        <v>27768</v>
      </c>
      <c r="L97" s="61">
        <v>28716</v>
      </c>
      <c r="M97" s="62">
        <f>VLOOKUP(C97,'[1]Vintage Comparisons'!$B$4:$L$369,11,FALSE)</f>
        <v>30273</v>
      </c>
      <c r="N97" s="63">
        <f>VLOOKUP(C97,'[1]Vintage Comparisons'!$B$4:$L$369,10,FALSE)</f>
        <v>30273</v>
      </c>
      <c r="O97" s="40">
        <f t="shared" si="18"/>
        <v>0</v>
      </c>
      <c r="P97" s="64">
        <f>VLOOKUP(C97,'[1]Vintage Comparisons'!$B$4:$L$369,9,FALSE)</f>
        <v>30349</v>
      </c>
      <c r="Q97" s="65">
        <f>VLOOKUP(C97,'[1]Vintage Comparisons'!$B$4:$L$369,8,FALSE)</f>
        <v>30572</v>
      </c>
      <c r="R97" s="66">
        <f>VLOOKUP(C97,'[1]Vintage Comparisons'!$B$4:$L$369,7,FALSE)</f>
        <v>30670</v>
      </c>
      <c r="S97" s="66">
        <f>VLOOKUP(C97,'[1]Vintage Comparisons'!$B$4:$L$369,6,FALSE)</f>
        <v>30669</v>
      </c>
      <c r="T97" s="66">
        <f>VLOOKUP(C97,'[1]Vintage Comparisons'!$B$4:$L$369,5,FALSE)</f>
        <v>30599</v>
      </c>
      <c r="U97" s="66">
        <f>VLOOKUP(C97,'[1]Vintage Comparisons'!$B$4:$L$369,4,FALSE)</f>
        <v>30543</v>
      </c>
      <c r="V97" s="67">
        <f>VLOOKUP(C97,'[1]Vintage Comparisons'!$B$4:$L$369,3,FALSE)</f>
        <v>30564</v>
      </c>
      <c r="W97" s="3"/>
      <c r="X97" s="68">
        <f t="shared" si="24"/>
        <v>1177.1920285345498</v>
      </c>
    </row>
    <row r="98" spans="1:24" ht="12.75">
      <c r="A98" s="56" t="s">
        <v>176</v>
      </c>
      <c r="B98" s="56" t="s">
        <v>194</v>
      </c>
      <c r="C98" s="57" t="s">
        <v>195</v>
      </c>
      <c r="D98" s="58">
        <v>8.94250938296318</v>
      </c>
      <c r="E98" s="59">
        <f t="shared" si="21"/>
        <v>675.2019753541767</v>
      </c>
      <c r="F98" s="60">
        <v>2336</v>
      </c>
      <c r="G98" s="61">
        <v>2122</v>
      </c>
      <c r="H98" s="61">
        <v>2340</v>
      </c>
      <c r="I98" s="61">
        <v>3297</v>
      </c>
      <c r="J98" s="61">
        <v>5400</v>
      </c>
      <c r="K98" s="61">
        <v>5040</v>
      </c>
      <c r="L98" s="61">
        <v>5214</v>
      </c>
      <c r="M98" s="62">
        <f>VLOOKUP(C98,'[1]Vintage Comparisons'!$B$4:$L$369,11,FALSE)</f>
        <v>6038</v>
      </c>
      <c r="N98" s="63">
        <f>VLOOKUP(C98,'[1]Vintage Comparisons'!$B$4:$L$369,10,FALSE)</f>
        <v>6038</v>
      </c>
      <c r="O98" s="40">
        <f t="shared" si="18"/>
        <v>0</v>
      </c>
      <c r="P98" s="64">
        <f>VLOOKUP(C98,'[1]Vintage Comparisons'!$B$4:$L$369,9,FALSE)</f>
        <v>6052</v>
      </c>
      <c r="Q98" s="65">
        <f>VLOOKUP(C98,'[1]Vintage Comparisons'!$B$4:$L$369,8,FALSE)</f>
        <v>6091</v>
      </c>
      <c r="R98" s="66">
        <f>VLOOKUP(C98,'[1]Vintage Comparisons'!$B$4:$L$369,7,FALSE)</f>
        <v>6213</v>
      </c>
      <c r="S98" s="66">
        <f>VLOOKUP(C98,'[1]Vintage Comparisons'!$B$4:$L$369,6,FALSE)</f>
        <v>6317</v>
      </c>
      <c r="T98" s="66">
        <f>VLOOKUP(C98,'[1]Vintage Comparisons'!$B$4:$L$369,5,FALSE)</f>
        <v>6426</v>
      </c>
      <c r="U98" s="66">
        <f>VLOOKUP(C98,'[1]Vintage Comparisons'!$B$4:$L$369,4,FALSE)</f>
        <v>6571</v>
      </c>
      <c r="V98" s="67">
        <f>VLOOKUP(C98,'[1]Vintage Comparisons'!$B$4:$L$369,3,FALSE)</f>
        <v>6769</v>
      </c>
      <c r="W98" s="3"/>
      <c r="X98" s="68">
        <f t="shared" si="24"/>
        <v>756.9463681968239</v>
      </c>
    </row>
    <row r="99" spans="1:24" ht="12.75">
      <c r="A99" s="56" t="s">
        <v>176</v>
      </c>
      <c r="B99" s="56" t="s">
        <v>196</v>
      </c>
      <c r="C99" s="57" t="s">
        <v>197</v>
      </c>
      <c r="D99" s="58">
        <v>14.596395015716553</v>
      </c>
      <c r="E99" s="59">
        <f t="shared" si="21"/>
        <v>569.6612068285964</v>
      </c>
      <c r="F99" s="60">
        <v>2044</v>
      </c>
      <c r="G99" s="61">
        <v>2037</v>
      </c>
      <c r="H99" s="61">
        <v>2764</v>
      </c>
      <c r="I99" s="61">
        <v>5488</v>
      </c>
      <c r="J99" s="61">
        <v>6373</v>
      </c>
      <c r="K99" s="61">
        <v>6960</v>
      </c>
      <c r="L99" s="61">
        <v>7280</v>
      </c>
      <c r="M99" s="62">
        <f>VLOOKUP(C99,'[1]Vintage Comparisons'!$B$4:$L$369,11,FALSE)</f>
        <v>8315</v>
      </c>
      <c r="N99" s="63">
        <f>VLOOKUP(C99,'[1]Vintage Comparisons'!$B$4:$L$369,10,FALSE)</f>
        <v>8315</v>
      </c>
      <c r="O99" s="40">
        <f t="shared" si="18"/>
        <v>0</v>
      </c>
      <c r="P99" s="64">
        <f>VLOOKUP(C99,'[1]Vintage Comparisons'!$B$4:$L$369,9,FALSE)</f>
        <v>8334</v>
      </c>
      <c r="Q99" s="65">
        <f>VLOOKUP(C99,'[1]Vintage Comparisons'!$B$4:$L$369,8,FALSE)</f>
        <v>8392</v>
      </c>
      <c r="R99" s="66">
        <f>VLOOKUP(C99,'[1]Vintage Comparisons'!$B$4:$L$369,7,FALSE)</f>
        <v>8413</v>
      </c>
      <c r="S99" s="66">
        <f>VLOOKUP(C99,'[1]Vintage Comparisons'!$B$4:$L$369,6,FALSE)</f>
        <v>8402</v>
      </c>
      <c r="T99" s="66">
        <f>VLOOKUP(C99,'[1]Vintage Comparisons'!$B$4:$L$369,5,FALSE)</f>
        <v>8370</v>
      </c>
      <c r="U99" s="66">
        <f>VLOOKUP(C99,'[1]Vintage Comparisons'!$B$4:$L$369,4,FALSE)</f>
        <v>8306</v>
      </c>
      <c r="V99" s="67">
        <f>VLOOKUP(C99,'[1]Vintage Comparisons'!$B$4:$L$369,3,FALSE)</f>
        <v>8267</v>
      </c>
      <c r="W99" s="3"/>
      <c r="X99" s="68">
        <f t="shared" si="24"/>
        <v>566.372723614192</v>
      </c>
    </row>
    <row r="100" spans="1:24" ht="12.75">
      <c r="A100" s="56" t="s">
        <v>176</v>
      </c>
      <c r="B100" s="56" t="s">
        <v>198</v>
      </c>
      <c r="C100" s="57" t="s">
        <v>199</v>
      </c>
      <c r="D100" s="58">
        <v>33.32697331905365</v>
      </c>
      <c r="E100" s="59">
        <f t="shared" si="21"/>
        <v>1769.407603728789</v>
      </c>
      <c r="F100" s="60">
        <v>48710</v>
      </c>
      <c r="G100" s="61">
        <v>46752</v>
      </c>
      <c r="H100" s="61">
        <v>47280</v>
      </c>
      <c r="I100" s="61">
        <v>46346</v>
      </c>
      <c r="J100" s="61">
        <v>46120</v>
      </c>
      <c r="K100" s="61">
        <v>46865</v>
      </c>
      <c r="L100" s="61">
        <v>51418</v>
      </c>
      <c r="M100" s="62">
        <f>VLOOKUP(C100,'[1]Vintage Comparisons'!$B$4:$L$369,11,FALSE)</f>
        <v>58969</v>
      </c>
      <c r="N100" s="63">
        <f>VLOOKUP(C100,'[1]Vintage Comparisons'!$B$4:$L$369,10,FALSE)</f>
        <v>58969</v>
      </c>
      <c r="O100" s="40">
        <f t="shared" si="18"/>
        <v>0</v>
      </c>
      <c r="P100" s="64">
        <f>VLOOKUP(C100,'[1]Vintage Comparisons'!$B$4:$L$369,9,FALSE)</f>
        <v>59130</v>
      </c>
      <c r="Q100" s="65">
        <f>VLOOKUP(C100,'[1]Vintage Comparisons'!$B$4:$L$369,8,FALSE)</f>
        <v>59596</v>
      </c>
      <c r="R100" s="66">
        <f>VLOOKUP(C100,'[1]Vintage Comparisons'!$B$4:$L$369,7,FALSE)</f>
        <v>59718</v>
      </c>
      <c r="S100" s="66">
        <f>VLOOKUP(C100,'[1]Vintage Comparisons'!$B$4:$L$369,6,FALSE)</f>
        <v>60205</v>
      </c>
      <c r="T100" s="66">
        <f>VLOOKUP(C100,'[1]Vintage Comparisons'!$B$4:$L$369,5,FALSE)</f>
        <v>60059</v>
      </c>
      <c r="U100" s="66">
        <f>VLOOKUP(C100,'[1]Vintage Comparisons'!$B$4:$L$369,4,FALSE)</f>
        <v>59912</v>
      </c>
      <c r="V100" s="67">
        <f>VLOOKUP(C100,'[1]Vintage Comparisons'!$B$4:$L$369,3,FALSE)</f>
        <v>60176</v>
      </c>
      <c r="W100" s="3"/>
      <c r="X100" s="68">
        <f t="shared" si="24"/>
        <v>1805.6245139307705</v>
      </c>
    </row>
    <row r="101" spans="1:24" ht="12.75">
      <c r="A101" s="56" t="s">
        <v>176</v>
      </c>
      <c r="B101" s="56" t="s">
        <v>200</v>
      </c>
      <c r="C101" s="57" t="s">
        <v>201</v>
      </c>
      <c r="D101" s="58">
        <v>32.58355510234833</v>
      </c>
      <c r="E101" s="59">
        <f t="shared" si="21"/>
        <v>398.57529232787783</v>
      </c>
      <c r="F101" s="60">
        <v>5599</v>
      </c>
      <c r="G101" s="61">
        <v>6348</v>
      </c>
      <c r="H101" s="61">
        <v>6895</v>
      </c>
      <c r="I101" s="61">
        <v>8544</v>
      </c>
      <c r="J101" s="61">
        <v>10750</v>
      </c>
      <c r="K101" s="61">
        <v>11158</v>
      </c>
      <c r="L101" s="61">
        <v>11873</v>
      </c>
      <c r="M101" s="62">
        <f>VLOOKUP(C101,'[1]Vintage Comparisons'!$B$4:$L$369,11,FALSE)</f>
        <v>12987</v>
      </c>
      <c r="N101" s="63">
        <f>VLOOKUP(C101,'[1]Vintage Comparisons'!$B$4:$L$369,10,FALSE)</f>
        <v>12987</v>
      </c>
      <c r="O101" s="40">
        <f t="shared" si="18"/>
        <v>0</v>
      </c>
      <c r="P101" s="64">
        <f>VLOOKUP(C101,'[1]Vintage Comparisons'!$B$4:$L$369,9,FALSE)</f>
        <v>13036</v>
      </c>
      <c r="Q101" s="65">
        <f>VLOOKUP(C101,'[1]Vintage Comparisons'!$B$4:$L$369,8,FALSE)</f>
        <v>13198</v>
      </c>
      <c r="R101" s="66">
        <f>VLOOKUP(C101,'[1]Vintage Comparisons'!$B$4:$L$369,7,FALSE)</f>
        <v>13257</v>
      </c>
      <c r="S101" s="66">
        <f>VLOOKUP(C101,'[1]Vintage Comparisons'!$B$4:$L$369,6,FALSE)</f>
        <v>13293</v>
      </c>
      <c r="T101" s="66">
        <f>VLOOKUP(C101,'[1]Vintage Comparisons'!$B$4:$L$369,5,FALSE)</f>
        <v>13280</v>
      </c>
      <c r="U101" s="66">
        <f>VLOOKUP(C101,'[1]Vintage Comparisons'!$B$4:$L$369,4,FALSE)</f>
        <v>13229</v>
      </c>
      <c r="V101" s="67">
        <f>VLOOKUP(C101,'[1]Vintage Comparisons'!$B$4:$L$369,3,FALSE)</f>
        <v>13293</v>
      </c>
      <c r="W101" s="3"/>
      <c r="X101" s="68">
        <f t="shared" si="24"/>
        <v>407.96653275694774</v>
      </c>
    </row>
    <row r="102" spans="1:24" ht="12.75">
      <c r="A102" s="56" t="s">
        <v>176</v>
      </c>
      <c r="B102" s="56" t="s">
        <v>202</v>
      </c>
      <c r="C102" s="57" t="s">
        <v>203</v>
      </c>
      <c r="D102" s="58">
        <v>6.959758102893829</v>
      </c>
      <c r="E102" s="59">
        <f t="shared" si="21"/>
        <v>10351.365512264703</v>
      </c>
      <c r="F102" s="60">
        <v>85068</v>
      </c>
      <c r="G102" s="61">
        <v>84323</v>
      </c>
      <c r="H102" s="61">
        <v>80536</v>
      </c>
      <c r="I102" s="61">
        <v>70933</v>
      </c>
      <c r="J102" s="61">
        <v>66915</v>
      </c>
      <c r="K102" s="61">
        <v>63175</v>
      </c>
      <c r="L102" s="61">
        <v>70207</v>
      </c>
      <c r="M102" s="62">
        <f>VLOOKUP(C102,'[1]Vintage Comparisons'!$B$4:$L$369,11,FALSE)</f>
        <v>72043</v>
      </c>
      <c r="N102" s="63">
        <f>VLOOKUP(C102,'[1]Vintage Comparisons'!$B$4:$L$369,10,FALSE)</f>
        <v>72043</v>
      </c>
      <c r="O102" s="40">
        <f t="shared" si="18"/>
        <v>0</v>
      </c>
      <c r="P102" s="64">
        <f>VLOOKUP(C102,'[1]Vintage Comparisons'!$B$4:$L$369,9,FALSE)</f>
        <v>72139</v>
      </c>
      <c r="Q102" s="65">
        <f>VLOOKUP(C102,'[1]Vintage Comparisons'!$B$4:$L$369,8,FALSE)</f>
        <v>72184</v>
      </c>
      <c r="R102" s="66">
        <f>VLOOKUP(C102,'[1]Vintage Comparisons'!$B$4:$L$369,7,FALSE)</f>
        <v>72070</v>
      </c>
      <c r="S102" s="66">
        <f>VLOOKUP(C102,'[1]Vintage Comparisons'!$B$4:$L$369,6,FALSE)</f>
        <v>71810</v>
      </c>
      <c r="T102" s="66">
        <f>VLOOKUP(C102,'[1]Vintage Comparisons'!$B$4:$L$369,5,FALSE)</f>
        <v>71350</v>
      </c>
      <c r="U102" s="66">
        <f>VLOOKUP(C102,'[1]Vintage Comparisons'!$B$4:$L$369,4,FALSE)</f>
        <v>70919</v>
      </c>
      <c r="V102" s="67">
        <f>VLOOKUP(C102,'[1]Vintage Comparisons'!$B$4:$L$369,3,FALSE)</f>
        <v>70662</v>
      </c>
      <c r="W102" s="3"/>
      <c r="X102" s="68">
        <f t="shared" si="24"/>
        <v>10152.939075658265</v>
      </c>
    </row>
    <row r="103" spans="1:24" ht="12.75">
      <c r="A103" s="56" t="s">
        <v>176</v>
      </c>
      <c r="B103" s="56" t="s">
        <v>204</v>
      </c>
      <c r="C103" s="57" t="s">
        <v>205</v>
      </c>
      <c r="D103" s="58">
        <v>10.815323054790497</v>
      </c>
      <c r="E103" s="59">
        <f t="shared" si="21"/>
        <v>8233.68840198967</v>
      </c>
      <c r="F103" s="60">
        <v>102320</v>
      </c>
      <c r="G103" s="61">
        <v>98123</v>
      </c>
      <c r="H103" s="61">
        <v>99738</v>
      </c>
      <c r="I103" s="61">
        <v>94478</v>
      </c>
      <c r="J103" s="61">
        <v>90294</v>
      </c>
      <c r="K103" s="61">
        <v>78471</v>
      </c>
      <c r="L103" s="61">
        <v>81245</v>
      </c>
      <c r="M103" s="62">
        <f>VLOOKUP(C103,'[1]Vintage Comparisons'!$B$4:$L$369,11,FALSE)</f>
        <v>89050</v>
      </c>
      <c r="N103" s="63">
        <f>VLOOKUP(C103,'[1]Vintage Comparisons'!$B$4:$L$369,10,FALSE)</f>
        <v>89050</v>
      </c>
      <c r="O103" s="40">
        <f t="shared" si="18"/>
        <v>0</v>
      </c>
      <c r="P103" s="64">
        <f>VLOOKUP(C103,'[1]Vintage Comparisons'!$B$4:$L$369,9,FALSE)</f>
        <v>89200</v>
      </c>
      <c r="Q103" s="65">
        <f>VLOOKUP(C103,'[1]Vintage Comparisons'!$B$4:$L$369,8,FALSE)</f>
        <v>89565</v>
      </c>
      <c r="R103" s="66">
        <f>VLOOKUP(C103,'[1]Vintage Comparisons'!$B$4:$L$369,7,FALSE)</f>
        <v>89591</v>
      </c>
      <c r="S103" s="66">
        <f>VLOOKUP(C103,'[1]Vintage Comparisons'!$B$4:$L$369,6,FALSE)</f>
        <v>89329</v>
      </c>
      <c r="T103" s="66">
        <f>VLOOKUP(C103,'[1]Vintage Comparisons'!$B$4:$L$369,5,FALSE)</f>
        <v>88854</v>
      </c>
      <c r="U103" s="66">
        <f>VLOOKUP(C103,'[1]Vintage Comparisons'!$B$4:$L$369,4,FALSE)</f>
        <v>88302</v>
      </c>
      <c r="V103" s="67">
        <f>VLOOKUP(C103,'[1]Vintage Comparisons'!$B$4:$L$369,3,FALSE)</f>
        <v>87991</v>
      </c>
      <c r="W103" s="3"/>
      <c r="X103" s="68">
        <f t="shared" si="24"/>
        <v>8135.771770684705</v>
      </c>
    </row>
    <row r="104" spans="1:24" ht="12.75">
      <c r="A104" s="56" t="s">
        <v>176</v>
      </c>
      <c r="B104" s="56" t="s">
        <v>206</v>
      </c>
      <c r="C104" s="57" t="s">
        <v>207</v>
      </c>
      <c r="D104" s="58">
        <v>10.144879043102264</v>
      </c>
      <c r="E104" s="59">
        <f t="shared" si="21"/>
        <v>1137.716866900219</v>
      </c>
      <c r="F104" s="60">
        <v>1594</v>
      </c>
      <c r="G104" s="61">
        <v>2287</v>
      </c>
      <c r="H104" s="61">
        <v>3927</v>
      </c>
      <c r="I104" s="61">
        <v>8398</v>
      </c>
      <c r="J104" s="61">
        <v>10826</v>
      </c>
      <c r="K104" s="61">
        <v>11267</v>
      </c>
      <c r="L104" s="61">
        <v>11274</v>
      </c>
      <c r="M104" s="62">
        <f>VLOOKUP(C104,'[1]Vintage Comparisons'!$B$4:$L$369,11,FALSE)</f>
        <v>11542</v>
      </c>
      <c r="N104" s="63">
        <f>VLOOKUP(C104,'[1]Vintage Comparisons'!$B$4:$L$369,10,FALSE)</f>
        <v>11542</v>
      </c>
      <c r="O104" s="40">
        <f t="shared" si="18"/>
        <v>0</v>
      </c>
      <c r="P104" s="64">
        <f>VLOOKUP(C104,'[1]Vintage Comparisons'!$B$4:$L$369,9,FALSE)</f>
        <v>11565</v>
      </c>
      <c r="Q104" s="65">
        <f>VLOOKUP(C104,'[1]Vintage Comparisons'!$B$4:$L$369,8,FALSE)</f>
        <v>11623</v>
      </c>
      <c r="R104" s="66">
        <f>VLOOKUP(C104,'[1]Vintage Comparisons'!$B$4:$L$369,7,FALSE)</f>
        <v>11632</v>
      </c>
      <c r="S104" s="66">
        <f>VLOOKUP(C104,'[1]Vintage Comparisons'!$B$4:$L$369,6,FALSE)</f>
        <v>11620</v>
      </c>
      <c r="T104" s="66">
        <f>VLOOKUP(C104,'[1]Vintage Comparisons'!$B$4:$L$369,5,FALSE)</f>
        <v>11557</v>
      </c>
      <c r="U104" s="66">
        <f>VLOOKUP(C104,'[1]Vintage Comparisons'!$B$4:$L$369,4,FALSE)</f>
        <v>11481</v>
      </c>
      <c r="V104" s="67">
        <f>VLOOKUP(C104,'[1]Vintage Comparisons'!$B$4:$L$369,3,FALSE)</f>
        <v>11443</v>
      </c>
      <c r="W104" s="3"/>
      <c r="X104" s="68">
        <f t="shared" si="24"/>
        <v>1127.9582488250915</v>
      </c>
    </row>
    <row r="105" spans="1:24" ht="12.75">
      <c r="A105" s="56" t="s">
        <v>176</v>
      </c>
      <c r="B105" s="56" t="s">
        <v>208</v>
      </c>
      <c r="C105" s="57" t="s">
        <v>209</v>
      </c>
      <c r="D105" s="58">
        <v>9.290346503257751</v>
      </c>
      <c r="E105" s="59">
        <f t="shared" si="21"/>
        <v>562.7346620674213</v>
      </c>
      <c r="F105" s="60">
        <v>2636</v>
      </c>
      <c r="G105" s="61">
        <v>2472</v>
      </c>
      <c r="H105" s="61">
        <v>2868</v>
      </c>
      <c r="I105" s="61">
        <v>3932</v>
      </c>
      <c r="J105" s="61">
        <v>5151</v>
      </c>
      <c r="K105" s="61">
        <v>5424</v>
      </c>
      <c r="L105" s="61">
        <v>5286</v>
      </c>
      <c r="M105" s="62">
        <f>VLOOKUP(C105,'[1]Vintage Comparisons'!$B$4:$L$369,11,FALSE)</f>
        <v>5228</v>
      </c>
      <c r="N105" s="63">
        <f>VLOOKUP(C105,'[1]Vintage Comparisons'!$B$4:$L$369,10,FALSE)</f>
        <v>5228</v>
      </c>
      <c r="O105" s="40">
        <f t="shared" si="18"/>
        <v>0</v>
      </c>
      <c r="P105" s="64">
        <f>VLOOKUP(C105,'[1]Vintage Comparisons'!$B$4:$L$369,9,FALSE)</f>
        <v>5240</v>
      </c>
      <c r="Q105" s="65">
        <f>VLOOKUP(C105,'[1]Vintage Comparisons'!$B$4:$L$369,8,FALSE)</f>
        <v>5276</v>
      </c>
      <c r="R105" s="66">
        <f>VLOOKUP(C105,'[1]Vintage Comparisons'!$B$4:$L$369,7,FALSE)</f>
        <v>5280</v>
      </c>
      <c r="S105" s="66">
        <f>VLOOKUP(C105,'[1]Vintage Comparisons'!$B$4:$L$369,6,FALSE)</f>
        <v>5312</v>
      </c>
      <c r="T105" s="66">
        <f>VLOOKUP(C105,'[1]Vintage Comparisons'!$B$4:$L$369,5,FALSE)</f>
        <v>5332</v>
      </c>
      <c r="U105" s="66">
        <f>VLOOKUP(C105,'[1]Vintage Comparisons'!$B$4:$L$369,4,FALSE)</f>
        <v>5305</v>
      </c>
      <c r="V105" s="67">
        <f>VLOOKUP(C105,'[1]Vintage Comparisons'!$B$4:$L$369,3,FALSE)</f>
        <v>5290</v>
      </c>
      <c r="W105" s="3"/>
      <c r="X105" s="68">
        <f t="shared" si="24"/>
        <v>569.4082559940051</v>
      </c>
    </row>
    <row r="106" spans="1:24" ht="12.75">
      <c r="A106" s="56" t="s">
        <v>176</v>
      </c>
      <c r="B106" s="56" t="s">
        <v>210</v>
      </c>
      <c r="C106" s="57" t="s">
        <v>211</v>
      </c>
      <c r="D106" s="58">
        <v>4.529288545250893</v>
      </c>
      <c r="E106" s="59">
        <f t="shared" si="21"/>
        <v>4498.940572325857</v>
      </c>
      <c r="F106" s="60">
        <v>8668</v>
      </c>
      <c r="G106" s="61">
        <v>10856</v>
      </c>
      <c r="H106" s="61">
        <v>13765</v>
      </c>
      <c r="I106" s="61">
        <v>18521</v>
      </c>
      <c r="J106" s="61">
        <v>21295</v>
      </c>
      <c r="K106" s="61">
        <v>20126</v>
      </c>
      <c r="L106" s="61">
        <v>19971</v>
      </c>
      <c r="M106" s="62">
        <f>VLOOKUP(C106,'[1]Vintage Comparisons'!$B$4:$L$369,11,FALSE)</f>
        <v>20377</v>
      </c>
      <c r="N106" s="63">
        <f>VLOOKUP(C106,'[1]Vintage Comparisons'!$B$4:$L$369,10,FALSE)</f>
        <v>20377</v>
      </c>
      <c r="O106" s="40">
        <f t="shared" si="18"/>
        <v>0</v>
      </c>
      <c r="P106" s="64">
        <f>VLOOKUP(C106,'[1]Vintage Comparisons'!$B$4:$L$369,9,FALSE)</f>
        <v>20408</v>
      </c>
      <c r="Q106" s="65">
        <f>VLOOKUP(C106,'[1]Vintage Comparisons'!$B$4:$L$369,8,FALSE)</f>
        <v>20478</v>
      </c>
      <c r="R106" s="66">
        <f>VLOOKUP(C106,'[1]Vintage Comparisons'!$B$4:$L$369,7,FALSE)</f>
        <v>20463</v>
      </c>
      <c r="S106" s="66">
        <f>VLOOKUP(C106,'[1]Vintage Comparisons'!$B$4:$L$369,6,FALSE)</f>
        <v>20377</v>
      </c>
      <c r="T106" s="66">
        <f>VLOOKUP(C106,'[1]Vintage Comparisons'!$B$4:$L$369,5,FALSE)</f>
        <v>20226</v>
      </c>
      <c r="U106" s="66">
        <f>VLOOKUP(C106,'[1]Vintage Comparisons'!$B$4:$L$369,4,FALSE)</f>
        <v>20184</v>
      </c>
      <c r="V106" s="67">
        <f>VLOOKUP(C106,'[1]Vintage Comparisons'!$B$4:$L$369,3,FALSE)</f>
        <v>20231</v>
      </c>
      <c r="W106" s="3"/>
      <c r="X106" s="68">
        <f t="shared" si="24"/>
        <v>4466.705929171341</v>
      </c>
    </row>
    <row r="107" spans="1:24" ht="12.75">
      <c r="A107" s="56" t="s">
        <v>176</v>
      </c>
      <c r="B107" s="56" t="s">
        <v>212</v>
      </c>
      <c r="C107" s="57" t="s">
        <v>213</v>
      </c>
      <c r="D107" s="58">
        <v>8.529242604970932</v>
      </c>
      <c r="E107" s="59">
        <f t="shared" si="21"/>
        <v>719.6418585189158</v>
      </c>
      <c r="F107" s="60">
        <v>2392</v>
      </c>
      <c r="G107" s="61">
        <v>2320</v>
      </c>
      <c r="H107" s="61">
        <v>2804</v>
      </c>
      <c r="I107" s="61">
        <v>3261</v>
      </c>
      <c r="J107" s="61">
        <v>4245</v>
      </c>
      <c r="K107" s="61">
        <v>4451</v>
      </c>
      <c r="L107" s="61">
        <v>5166</v>
      </c>
      <c r="M107" s="62">
        <f>VLOOKUP(C107,'[1]Vintage Comparisons'!$B$4:$L$369,11,FALSE)</f>
        <v>6138</v>
      </c>
      <c r="N107" s="63">
        <f>VLOOKUP(C107,'[1]Vintage Comparisons'!$B$4:$L$369,10,FALSE)</f>
        <v>6138</v>
      </c>
      <c r="O107" s="40">
        <f t="shared" si="18"/>
        <v>0</v>
      </c>
      <c r="P107" s="64">
        <f>VLOOKUP(C107,'[1]Vintage Comparisons'!$B$4:$L$369,9,FALSE)</f>
        <v>6160</v>
      </c>
      <c r="Q107" s="65">
        <f>VLOOKUP(C107,'[1]Vintage Comparisons'!$B$4:$L$369,8,FALSE)</f>
        <v>6232</v>
      </c>
      <c r="R107" s="66">
        <f>VLOOKUP(C107,'[1]Vintage Comparisons'!$B$4:$L$369,7,FALSE)</f>
        <v>6277</v>
      </c>
      <c r="S107" s="66">
        <f>VLOOKUP(C107,'[1]Vintage Comparisons'!$B$4:$L$369,6,FALSE)</f>
        <v>6288</v>
      </c>
      <c r="T107" s="66">
        <f>VLOOKUP(C107,'[1]Vintage Comparisons'!$B$4:$L$369,5,FALSE)</f>
        <v>6276</v>
      </c>
      <c r="U107" s="66">
        <f>VLOOKUP(C107,'[1]Vintage Comparisons'!$B$4:$L$369,4,FALSE)</f>
        <v>6325</v>
      </c>
      <c r="V107" s="67">
        <f>VLOOKUP(C107,'[1]Vintage Comparisons'!$B$4:$L$369,3,FALSE)</f>
        <v>6392</v>
      </c>
      <c r="W107" s="3"/>
      <c r="X107" s="68">
        <f t="shared" si="24"/>
        <v>749.421759474244</v>
      </c>
    </row>
    <row r="108" spans="1:24" ht="12.75">
      <c r="A108" s="56" t="s">
        <v>176</v>
      </c>
      <c r="B108" s="56" t="s">
        <v>214</v>
      </c>
      <c r="C108" s="57" t="s">
        <v>215</v>
      </c>
      <c r="D108" s="58">
        <v>22.40198791027069</v>
      </c>
      <c r="E108" s="59">
        <f t="shared" si="21"/>
        <v>1954.69260029035</v>
      </c>
      <c r="F108" s="60">
        <v>21069</v>
      </c>
      <c r="G108" s="61">
        <v>21880</v>
      </c>
      <c r="H108" s="61">
        <v>24477</v>
      </c>
      <c r="I108" s="61">
        <v>28114</v>
      </c>
      <c r="J108" s="61">
        <v>35456</v>
      </c>
      <c r="K108" s="61">
        <v>36701</v>
      </c>
      <c r="L108" s="61">
        <v>39990</v>
      </c>
      <c r="M108" s="62">
        <f>VLOOKUP(C108,'[1]Vintage Comparisons'!$B$4:$L$369,11,FALSE)</f>
        <v>43789</v>
      </c>
      <c r="N108" s="63">
        <f>VLOOKUP(C108,'[1]Vintage Comparisons'!$B$4:$L$369,10,FALSE)</f>
        <v>43789</v>
      </c>
      <c r="O108" s="40">
        <f t="shared" si="18"/>
        <v>0</v>
      </c>
      <c r="P108" s="64">
        <f>VLOOKUP(C108,'[1]Vintage Comparisons'!$B$4:$L$369,9,FALSE)</f>
        <v>43923</v>
      </c>
      <c r="Q108" s="65">
        <f>VLOOKUP(C108,'[1]Vintage Comparisons'!$B$4:$L$369,8,FALSE)</f>
        <v>44345</v>
      </c>
      <c r="R108" s="66">
        <f>VLOOKUP(C108,'[1]Vintage Comparisons'!$B$4:$L$369,7,FALSE)</f>
        <v>44542</v>
      </c>
      <c r="S108" s="66">
        <f>VLOOKUP(C108,'[1]Vintage Comparisons'!$B$4:$L$369,6,FALSE)</f>
        <v>44610</v>
      </c>
      <c r="T108" s="66">
        <f>VLOOKUP(C108,'[1]Vintage Comparisons'!$B$4:$L$369,5,FALSE)</f>
        <v>44527</v>
      </c>
      <c r="U108" s="66">
        <f>VLOOKUP(C108,'[1]Vintage Comparisons'!$B$4:$L$369,4,FALSE)</f>
        <v>44361</v>
      </c>
      <c r="V108" s="67">
        <f>VLOOKUP(C108,'[1]Vintage Comparisons'!$B$4:$L$369,3,FALSE)</f>
        <v>44259</v>
      </c>
      <c r="W108" s="3"/>
      <c r="X108" s="68">
        <f t="shared" si="24"/>
        <v>1975.6728812316014</v>
      </c>
    </row>
    <row r="109" spans="1:24" ht="12.75">
      <c r="A109" s="56" t="s">
        <v>176</v>
      </c>
      <c r="B109" s="56" t="s">
        <v>216</v>
      </c>
      <c r="C109" s="57" t="s">
        <v>217</v>
      </c>
      <c r="D109" s="58">
        <v>13.967980533838272</v>
      </c>
      <c r="E109" s="59">
        <f t="shared" si="21"/>
        <v>554.4108528244076</v>
      </c>
      <c r="F109" s="60">
        <v>1712</v>
      </c>
      <c r="G109" s="61">
        <v>2348</v>
      </c>
      <c r="H109" s="61">
        <v>2916</v>
      </c>
      <c r="I109" s="61">
        <v>3718</v>
      </c>
      <c r="J109" s="61">
        <v>4044</v>
      </c>
      <c r="K109" s="61">
        <v>4135</v>
      </c>
      <c r="L109" s="61">
        <v>4921</v>
      </c>
      <c r="M109" s="62">
        <f>VLOOKUP(C109,'[1]Vintage Comparisons'!$B$4:$L$369,11,FALSE)</f>
        <v>7744</v>
      </c>
      <c r="N109" s="63">
        <f>VLOOKUP(C109,'[1]Vintage Comparisons'!$B$4:$L$369,10,FALSE)</f>
        <v>7744</v>
      </c>
      <c r="O109" s="40">
        <f t="shared" si="18"/>
        <v>0</v>
      </c>
      <c r="P109" s="64">
        <f>VLOOKUP(C109,'[1]Vintage Comparisons'!$B$4:$L$369,9,FALSE)</f>
        <v>7925</v>
      </c>
      <c r="Q109" s="65">
        <f>VLOOKUP(C109,'[1]Vintage Comparisons'!$B$4:$L$369,8,FALSE)</f>
        <v>8637</v>
      </c>
      <c r="R109" s="66">
        <f>VLOOKUP(C109,'[1]Vintage Comparisons'!$B$4:$L$369,7,FALSE)</f>
        <v>8764</v>
      </c>
      <c r="S109" s="66">
        <f>VLOOKUP(C109,'[1]Vintage Comparisons'!$B$4:$L$369,6,FALSE)</f>
        <v>8943</v>
      </c>
      <c r="T109" s="66">
        <f>VLOOKUP(C109,'[1]Vintage Comparisons'!$B$4:$L$369,5,FALSE)</f>
        <v>9052</v>
      </c>
      <c r="U109" s="66">
        <f>VLOOKUP(C109,'[1]Vintage Comparisons'!$B$4:$L$369,4,FALSE)</f>
        <v>9229</v>
      </c>
      <c r="V109" s="67">
        <f>VLOOKUP(C109,'[1]Vintage Comparisons'!$B$4:$L$369,3,FALSE)</f>
        <v>9319</v>
      </c>
      <c r="W109" s="3"/>
      <c r="X109" s="68">
        <f t="shared" si="24"/>
        <v>667.168741925446</v>
      </c>
    </row>
    <row r="110" spans="1:24" ht="12.75">
      <c r="A110" s="56" t="s">
        <v>176</v>
      </c>
      <c r="B110" s="56" t="s">
        <v>218</v>
      </c>
      <c r="C110" s="57" t="s">
        <v>219</v>
      </c>
      <c r="D110" s="58">
        <v>1.2443999722599983</v>
      </c>
      <c r="E110" s="59">
        <f t="shared" si="21"/>
        <v>2918.6757320508436</v>
      </c>
      <c r="F110" s="60">
        <v>1654</v>
      </c>
      <c r="G110" s="61">
        <v>1835</v>
      </c>
      <c r="H110" s="61">
        <v>2679</v>
      </c>
      <c r="I110" s="61">
        <v>3960</v>
      </c>
      <c r="J110" s="61">
        <v>4119</v>
      </c>
      <c r="K110" s="61">
        <v>3947</v>
      </c>
      <c r="L110" s="61">
        <v>3828</v>
      </c>
      <c r="M110" s="62">
        <f>VLOOKUP(C110,'[1]Vintage Comparisons'!$B$4:$L$369,11,FALSE)</f>
        <v>3632</v>
      </c>
      <c r="N110" s="63">
        <f>VLOOKUP(C110,'[1]Vintage Comparisons'!$B$4:$L$369,10,FALSE)</f>
        <v>3632</v>
      </c>
      <c r="O110" s="40">
        <f t="shared" si="18"/>
        <v>0</v>
      </c>
      <c r="P110" s="64">
        <f>VLOOKUP(C110,'[1]Vintage Comparisons'!$B$4:$L$369,9,FALSE)</f>
        <v>3636</v>
      </c>
      <c r="Q110" s="65">
        <f>VLOOKUP(C110,'[1]Vintage Comparisons'!$B$4:$L$369,8,FALSE)</f>
        <v>3644</v>
      </c>
      <c r="R110" s="66">
        <f>VLOOKUP(C110,'[1]Vintage Comparisons'!$B$4:$L$369,7,FALSE)</f>
        <v>3637</v>
      </c>
      <c r="S110" s="66">
        <f>VLOOKUP(C110,'[1]Vintage Comparisons'!$B$4:$L$369,6,FALSE)</f>
        <v>3618</v>
      </c>
      <c r="T110" s="66">
        <f>VLOOKUP(C110,'[1]Vintage Comparisons'!$B$4:$L$369,5,FALSE)</f>
        <v>3594</v>
      </c>
      <c r="U110" s="66">
        <f>VLOOKUP(C110,'[1]Vintage Comparisons'!$B$4:$L$369,4,FALSE)</f>
        <v>3572</v>
      </c>
      <c r="V110" s="67">
        <f>VLOOKUP(C110,'[1]Vintage Comparisons'!$B$4:$L$369,3,FALSE)</f>
        <v>3554</v>
      </c>
      <c r="W110" s="3"/>
      <c r="X110" s="68">
        <f t="shared" si="24"/>
        <v>2855.9949206246415</v>
      </c>
    </row>
    <row r="111" spans="1:24" ht="12.75">
      <c r="A111" s="56" t="s">
        <v>176</v>
      </c>
      <c r="B111" s="56" t="s">
        <v>220</v>
      </c>
      <c r="C111" s="57" t="s">
        <v>221</v>
      </c>
      <c r="D111" s="58">
        <v>24.246197640895844</v>
      </c>
      <c r="E111" s="59">
        <f t="shared" si="21"/>
        <v>277.03312904908836</v>
      </c>
      <c r="F111" s="60">
        <v>1530</v>
      </c>
      <c r="G111" s="61">
        <v>1599</v>
      </c>
      <c r="H111" s="61">
        <v>1994</v>
      </c>
      <c r="I111" s="61">
        <v>2519</v>
      </c>
      <c r="J111" s="61">
        <v>3804</v>
      </c>
      <c r="K111" s="61">
        <v>4529</v>
      </c>
      <c r="L111" s="61">
        <v>5623</v>
      </c>
      <c r="M111" s="62">
        <f>VLOOKUP(C111,'[1]Vintage Comparisons'!$B$4:$L$369,11,FALSE)</f>
        <v>6717</v>
      </c>
      <c r="N111" s="63">
        <f>VLOOKUP(C111,'[1]Vintage Comparisons'!$B$4:$L$369,10,FALSE)</f>
        <v>6717</v>
      </c>
      <c r="O111" s="40">
        <f t="shared" si="18"/>
        <v>0</v>
      </c>
      <c r="P111" s="64">
        <f>VLOOKUP(C111,'[1]Vintage Comparisons'!$B$4:$L$369,9,FALSE)</f>
        <v>6740</v>
      </c>
      <c r="Q111" s="65">
        <f>VLOOKUP(C111,'[1]Vintage Comparisons'!$B$4:$L$369,8,FALSE)</f>
        <v>6815</v>
      </c>
      <c r="R111" s="66">
        <f>VLOOKUP(C111,'[1]Vintage Comparisons'!$B$4:$L$369,7,FALSE)</f>
        <v>6849</v>
      </c>
      <c r="S111" s="66">
        <f>VLOOKUP(C111,'[1]Vintage Comparisons'!$B$4:$L$369,6,FALSE)</f>
        <v>6840</v>
      </c>
      <c r="T111" s="66">
        <f>VLOOKUP(C111,'[1]Vintage Comparisons'!$B$4:$L$369,5,FALSE)</f>
        <v>6836</v>
      </c>
      <c r="U111" s="66">
        <f>VLOOKUP(C111,'[1]Vintage Comparisons'!$B$4:$L$369,4,FALSE)</f>
        <v>6963</v>
      </c>
      <c r="V111" s="67">
        <f>VLOOKUP(C111,'[1]Vintage Comparisons'!$B$4:$L$369,3,FALSE)</f>
        <v>6954</v>
      </c>
      <c r="W111" s="3"/>
      <c r="X111" s="68">
        <f t="shared" si="24"/>
        <v>286.8078575863273</v>
      </c>
    </row>
    <row r="112" spans="1:24" ht="12.75">
      <c r="A112" s="56" t="s">
        <v>176</v>
      </c>
      <c r="B112" s="56" t="s">
        <v>222</v>
      </c>
      <c r="C112" s="57" t="s">
        <v>223</v>
      </c>
      <c r="D112" s="58">
        <v>8.383590191602707</v>
      </c>
      <c r="E112" s="59">
        <f t="shared" si="21"/>
        <v>2050.31491367709</v>
      </c>
      <c r="F112" s="60">
        <v>15084</v>
      </c>
      <c r="G112" s="61">
        <v>13916</v>
      </c>
      <c r="H112" s="61">
        <v>14111</v>
      </c>
      <c r="I112" s="61">
        <v>14004</v>
      </c>
      <c r="J112" s="61">
        <v>15807</v>
      </c>
      <c r="K112" s="61">
        <v>15900</v>
      </c>
      <c r="L112" s="61">
        <v>16317</v>
      </c>
      <c r="M112" s="62">
        <f>VLOOKUP(C112,'[1]Vintage Comparisons'!$B$4:$L$369,11,FALSE)</f>
        <v>17189</v>
      </c>
      <c r="N112" s="63">
        <f>VLOOKUP(C112,'[1]Vintage Comparisons'!$B$4:$L$369,10,FALSE)</f>
        <v>17189</v>
      </c>
      <c r="O112" s="40">
        <f t="shared" si="18"/>
        <v>0</v>
      </c>
      <c r="P112" s="64">
        <f>VLOOKUP(C112,'[1]Vintage Comparisons'!$B$4:$L$369,9,FALSE)</f>
        <v>17233</v>
      </c>
      <c r="Q112" s="65">
        <f>VLOOKUP(C112,'[1]Vintage Comparisons'!$B$4:$L$369,8,FALSE)</f>
        <v>17359</v>
      </c>
      <c r="R112" s="66">
        <f>VLOOKUP(C112,'[1]Vintage Comparisons'!$B$4:$L$369,7,FALSE)</f>
        <v>17508</v>
      </c>
      <c r="S112" s="66">
        <f>VLOOKUP(C112,'[1]Vintage Comparisons'!$B$4:$L$369,6,FALSE)</f>
        <v>17466</v>
      </c>
      <c r="T112" s="66">
        <f>VLOOKUP(C112,'[1]Vintage Comparisons'!$B$4:$L$369,5,FALSE)</f>
        <v>17429</v>
      </c>
      <c r="U112" s="66">
        <f>VLOOKUP(C112,'[1]Vintage Comparisons'!$B$4:$L$369,4,FALSE)</f>
        <v>17318</v>
      </c>
      <c r="V112" s="67">
        <f>VLOOKUP(C112,'[1]Vintage Comparisons'!$B$4:$L$369,3,FALSE)</f>
        <v>17303</v>
      </c>
      <c r="W112" s="3"/>
      <c r="X112" s="68">
        <f t="shared" si="24"/>
        <v>2063.9129065887882</v>
      </c>
    </row>
    <row r="113" spans="1:24" ht="12.75">
      <c r="A113" s="56" t="s">
        <v>176</v>
      </c>
      <c r="B113" s="56" t="s">
        <v>224</v>
      </c>
      <c r="C113" s="57" t="s">
        <v>225</v>
      </c>
      <c r="D113" s="58">
        <v>26.65149062871933</v>
      </c>
      <c r="E113" s="59">
        <f t="shared" si="21"/>
        <v>1020.6558567004672</v>
      </c>
      <c r="F113" s="60">
        <v>6961</v>
      </c>
      <c r="G113" s="61">
        <v>7524</v>
      </c>
      <c r="H113" s="61">
        <v>8485</v>
      </c>
      <c r="I113" s="61">
        <v>10908</v>
      </c>
      <c r="J113" s="61">
        <v>16284</v>
      </c>
      <c r="K113" s="61">
        <v>20129</v>
      </c>
      <c r="L113" s="61">
        <v>22792</v>
      </c>
      <c r="M113" s="62">
        <f>VLOOKUP(C113,'[1]Vintage Comparisons'!$B$4:$L$369,11,FALSE)</f>
        <v>27202</v>
      </c>
      <c r="N113" s="63">
        <f>VLOOKUP(C113,'[1]Vintage Comparisons'!$B$4:$L$369,10,FALSE)</f>
        <v>26475</v>
      </c>
      <c r="O113" s="40">
        <f t="shared" si="18"/>
        <v>-727</v>
      </c>
      <c r="P113" s="64">
        <f>VLOOKUP(C113,'[1]Vintage Comparisons'!$B$4:$L$369,9,FALSE)</f>
        <v>26570</v>
      </c>
      <c r="Q113" s="65">
        <f>VLOOKUP(C113,'[1]Vintage Comparisons'!$B$4:$L$369,8,FALSE)</f>
        <v>26882</v>
      </c>
      <c r="R113" s="66">
        <f>VLOOKUP(C113,'[1]Vintage Comparisons'!$B$4:$L$369,7,FALSE)</f>
        <v>27078</v>
      </c>
      <c r="S113" s="66">
        <f>VLOOKUP(C113,'[1]Vintage Comparisons'!$B$4:$L$369,6,FALSE)</f>
        <v>27092</v>
      </c>
      <c r="T113" s="66">
        <f>VLOOKUP(C113,'[1]Vintage Comparisons'!$B$4:$L$369,5,FALSE)</f>
        <v>27065</v>
      </c>
      <c r="U113" s="66">
        <f>VLOOKUP(C113,'[1]Vintage Comparisons'!$B$4:$L$369,4,FALSE)</f>
        <v>27009</v>
      </c>
      <c r="V113" s="67">
        <f>VLOOKUP(C113,'[1]Vintage Comparisons'!$B$4:$L$369,3,FALSE)</f>
        <v>27196</v>
      </c>
      <c r="W113" s="3"/>
      <c r="X113" s="68">
        <f t="shared" si="24"/>
        <v>1020.4307285797333</v>
      </c>
    </row>
    <row r="114" spans="1:24" ht="12.75">
      <c r="A114" s="56" t="s">
        <v>176</v>
      </c>
      <c r="B114" s="56" t="s">
        <v>226</v>
      </c>
      <c r="C114" s="57" t="s">
        <v>227</v>
      </c>
      <c r="D114" s="58">
        <v>16.395376324653625</v>
      </c>
      <c r="E114" s="59">
        <f t="shared" si="21"/>
        <v>2935.5227380556507</v>
      </c>
      <c r="F114" s="60">
        <v>21345</v>
      </c>
      <c r="G114" s="61">
        <v>21711</v>
      </c>
      <c r="H114" s="61">
        <v>22645</v>
      </c>
      <c r="I114" s="61">
        <v>32202</v>
      </c>
      <c r="J114" s="61">
        <v>48080</v>
      </c>
      <c r="K114" s="61">
        <v>45976</v>
      </c>
      <c r="L114" s="61">
        <v>47039</v>
      </c>
      <c r="M114" s="62">
        <f>VLOOKUP(C114,'[1]Vintage Comparisons'!$B$4:$L$369,11,FALSE)</f>
        <v>48129</v>
      </c>
      <c r="N114" s="63">
        <f>VLOOKUP(C114,'[1]Vintage Comparisons'!$B$4:$L$369,10,FALSE)</f>
        <v>48129</v>
      </c>
      <c r="O114" s="40">
        <f t="shared" si="18"/>
        <v>0</v>
      </c>
      <c r="P114" s="64">
        <f>VLOOKUP(C114,'[1]Vintage Comparisons'!$B$4:$L$369,9,FALSE)</f>
        <v>48330</v>
      </c>
      <c r="Q114" s="65">
        <f>VLOOKUP(C114,'[1]Vintage Comparisons'!$B$4:$L$369,8,FALSE)</f>
        <v>49002</v>
      </c>
      <c r="R114" s="66">
        <f>VLOOKUP(C114,'[1]Vintage Comparisons'!$B$4:$L$369,7,FALSE)</f>
        <v>49542</v>
      </c>
      <c r="S114" s="66">
        <f>VLOOKUP(C114,'[1]Vintage Comparisons'!$B$4:$L$369,6,FALSE)</f>
        <v>49463</v>
      </c>
      <c r="T114" s="66">
        <f>VLOOKUP(C114,'[1]Vintage Comparisons'!$B$4:$L$369,5,FALSE)</f>
        <v>50014</v>
      </c>
      <c r="U114" s="66">
        <f>VLOOKUP(C114,'[1]Vintage Comparisons'!$B$4:$L$369,4,FALSE)</f>
        <v>50956</v>
      </c>
      <c r="V114" s="67">
        <f>VLOOKUP(C114,'[1]Vintage Comparisons'!$B$4:$L$369,3,FALSE)</f>
        <v>51734</v>
      </c>
      <c r="W114" s="3"/>
      <c r="X114" s="68">
        <f t="shared" si="24"/>
        <v>3155.4018020439034</v>
      </c>
    </row>
    <row r="115" spans="1:24" ht="12.75">
      <c r="A115" s="56" t="s">
        <v>176</v>
      </c>
      <c r="B115" s="56" t="s">
        <v>228</v>
      </c>
      <c r="C115" s="57" t="s">
        <v>229</v>
      </c>
      <c r="D115" s="58">
        <v>7.067969039082527</v>
      </c>
      <c r="E115" s="59">
        <f t="shared" si="21"/>
        <v>1098.901248300914</v>
      </c>
      <c r="F115" s="60">
        <v>3630</v>
      </c>
      <c r="G115" s="61">
        <v>3556</v>
      </c>
      <c r="H115" s="61">
        <v>4231</v>
      </c>
      <c r="I115" s="61">
        <v>4616</v>
      </c>
      <c r="J115" s="61">
        <v>5636</v>
      </c>
      <c r="K115" s="61">
        <v>6345</v>
      </c>
      <c r="L115" s="61">
        <v>7482</v>
      </c>
      <c r="M115" s="62">
        <f>VLOOKUP(C115,'[1]Vintage Comparisons'!$B$4:$L$369,11,FALSE)</f>
        <v>7767</v>
      </c>
      <c r="N115" s="63">
        <f>VLOOKUP(C115,'[1]Vintage Comparisons'!$B$4:$L$369,10,FALSE)</f>
        <v>7767</v>
      </c>
      <c r="O115" s="40">
        <f t="shared" si="18"/>
        <v>0</v>
      </c>
      <c r="P115" s="64">
        <f>VLOOKUP(C115,'[1]Vintage Comparisons'!$B$4:$L$369,9,FALSE)</f>
        <v>7781</v>
      </c>
      <c r="Q115" s="65">
        <f>VLOOKUP(C115,'[1]Vintage Comparisons'!$B$4:$L$369,8,FALSE)</f>
        <v>7814</v>
      </c>
      <c r="R115" s="66">
        <f>VLOOKUP(C115,'[1]Vintage Comparisons'!$B$4:$L$369,7,FALSE)</f>
        <v>7817</v>
      </c>
      <c r="S115" s="66">
        <f>VLOOKUP(C115,'[1]Vintage Comparisons'!$B$4:$L$369,6,FALSE)</f>
        <v>7795</v>
      </c>
      <c r="T115" s="66">
        <f>VLOOKUP(C115,'[1]Vintage Comparisons'!$B$4:$L$369,5,FALSE)</f>
        <v>7749</v>
      </c>
      <c r="U115" s="66">
        <f>VLOOKUP(C115,'[1]Vintage Comparisons'!$B$4:$L$369,4,FALSE)</f>
        <v>7720</v>
      </c>
      <c r="V115" s="67">
        <f>VLOOKUP(C115,'[1]Vintage Comparisons'!$B$4:$L$369,3,FALSE)</f>
        <v>7687</v>
      </c>
      <c r="W115" s="3"/>
      <c r="X115" s="68">
        <f t="shared" si="24"/>
        <v>1087.5825795917503</v>
      </c>
    </row>
    <row r="116" spans="1:24" ht="12.75">
      <c r="A116" s="56" t="s">
        <v>176</v>
      </c>
      <c r="B116" s="56" t="s">
        <v>230</v>
      </c>
      <c r="C116" s="57" t="s">
        <v>231</v>
      </c>
      <c r="D116" s="58">
        <v>18.719073951244354</v>
      </c>
      <c r="E116" s="59">
        <f t="shared" si="21"/>
        <v>293.81795351229897</v>
      </c>
      <c r="F116" s="60">
        <v>1356</v>
      </c>
      <c r="G116" s="61">
        <v>1533</v>
      </c>
      <c r="H116" s="61">
        <v>1768</v>
      </c>
      <c r="I116" s="61">
        <v>2783</v>
      </c>
      <c r="J116" s="61">
        <v>3040</v>
      </c>
      <c r="K116" s="61">
        <v>3867</v>
      </c>
      <c r="L116" s="61">
        <v>4452</v>
      </c>
      <c r="M116" s="62">
        <f>VLOOKUP(C116,'[1]Vintage Comparisons'!$B$4:$L$369,11,FALSE)</f>
        <v>5500</v>
      </c>
      <c r="N116" s="63">
        <f>VLOOKUP(C116,'[1]Vintage Comparisons'!$B$4:$L$369,10,FALSE)</f>
        <v>5500</v>
      </c>
      <c r="O116" s="40">
        <f t="shared" si="18"/>
        <v>0</v>
      </c>
      <c r="P116" s="64">
        <f>VLOOKUP(C116,'[1]Vintage Comparisons'!$B$4:$L$369,9,FALSE)</f>
        <v>5514</v>
      </c>
      <c r="Q116" s="65">
        <f>VLOOKUP(C116,'[1]Vintage Comparisons'!$B$4:$L$369,8,FALSE)</f>
        <v>5557</v>
      </c>
      <c r="R116" s="66">
        <f>VLOOKUP(C116,'[1]Vintage Comparisons'!$B$4:$L$369,7,FALSE)</f>
        <v>5573</v>
      </c>
      <c r="S116" s="66">
        <f>VLOOKUP(C116,'[1]Vintage Comparisons'!$B$4:$L$369,6,FALSE)</f>
        <v>5595</v>
      </c>
      <c r="T116" s="66">
        <f>VLOOKUP(C116,'[1]Vintage Comparisons'!$B$4:$L$369,5,FALSE)</f>
        <v>5679</v>
      </c>
      <c r="U116" s="66">
        <f>VLOOKUP(C116,'[1]Vintage Comparisons'!$B$4:$L$369,4,FALSE)</f>
        <v>5812</v>
      </c>
      <c r="V116" s="67">
        <f>VLOOKUP(C116,'[1]Vintage Comparisons'!$B$4:$L$369,3,FALSE)</f>
        <v>5875</v>
      </c>
      <c r="W116" s="3"/>
      <c r="X116" s="68">
        <f t="shared" si="24"/>
        <v>313.85099579722845</v>
      </c>
    </row>
    <row r="117" spans="1:24" ht="12.75">
      <c r="A117" s="56" t="s">
        <v>176</v>
      </c>
      <c r="B117" s="56" t="s">
        <v>232</v>
      </c>
      <c r="C117" s="57" t="s">
        <v>233</v>
      </c>
      <c r="D117" s="58">
        <v>8.104111284017563</v>
      </c>
      <c r="E117" s="59">
        <f t="shared" si="21"/>
        <v>4985.987800992842</v>
      </c>
      <c r="F117" s="60">
        <v>43353</v>
      </c>
      <c r="G117" s="61">
        <v>41213</v>
      </c>
      <c r="H117" s="61">
        <v>41880</v>
      </c>
      <c r="I117" s="61">
        <v>39211</v>
      </c>
      <c r="J117" s="61">
        <v>40556</v>
      </c>
      <c r="K117" s="61">
        <v>38220</v>
      </c>
      <c r="L117" s="61">
        <v>38091</v>
      </c>
      <c r="M117" s="62">
        <f>VLOOKUP(C117,'[1]Vintage Comparisons'!$B$4:$L$369,11,FALSE)</f>
        <v>40407</v>
      </c>
      <c r="N117" s="63">
        <f>VLOOKUP(C117,'[1]Vintage Comparisons'!$B$4:$L$369,10,FALSE)</f>
        <v>40407</v>
      </c>
      <c r="O117" s="40">
        <f t="shared" si="18"/>
        <v>0</v>
      </c>
      <c r="P117" s="64">
        <f>VLOOKUP(C117,'[1]Vintage Comparisons'!$B$4:$L$369,9,FALSE)</f>
        <v>40570</v>
      </c>
      <c r="Q117" s="65">
        <f>VLOOKUP(C117,'[1]Vintage Comparisons'!$B$4:$L$369,8,FALSE)</f>
        <v>41119</v>
      </c>
      <c r="R117" s="66">
        <f>VLOOKUP(C117,'[1]Vintage Comparisons'!$B$4:$L$369,7,FALSE)</f>
        <v>42141</v>
      </c>
      <c r="S117" s="66">
        <f>VLOOKUP(C117,'[1]Vintage Comparisons'!$B$4:$L$369,6,FALSE)</f>
        <v>41961</v>
      </c>
      <c r="T117" s="66">
        <f>VLOOKUP(C117,'[1]Vintage Comparisons'!$B$4:$L$369,5,FALSE)</f>
        <v>41620</v>
      </c>
      <c r="U117" s="66">
        <f>VLOOKUP(C117,'[1]Vintage Comparisons'!$B$4:$L$369,4,FALSE)</f>
        <v>41529</v>
      </c>
      <c r="V117" s="67">
        <f>VLOOKUP(C117,'[1]Vintage Comparisons'!$B$4:$L$369,3,FALSE)</f>
        <v>41343</v>
      </c>
      <c r="W117" s="3"/>
      <c r="X117" s="68">
        <f t="shared" si="24"/>
        <v>5101.484734240281</v>
      </c>
    </row>
    <row r="118" spans="1:24" ht="12.75">
      <c r="A118" s="56" t="s">
        <v>176</v>
      </c>
      <c r="B118" s="56" t="s">
        <v>234</v>
      </c>
      <c r="C118" s="57" t="s">
        <v>235</v>
      </c>
      <c r="D118" s="58">
        <v>15.434298515319824</v>
      </c>
      <c r="E118" s="59">
        <f t="shared" si="21"/>
        <v>507.11731357476674</v>
      </c>
      <c r="F118" s="60">
        <v>2194</v>
      </c>
      <c r="G118" s="61">
        <v>2376</v>
      </c>
      <c r="H118" s="61">
        <v>2695</v>
      </c>
      <c r="I118" s="61">
        <v>3154</v>
      </c>
      <c r="J118" s="61">
        <v>4179</v>
      </c>
      <c r="K118" s="61">
        <v>5973</v>
      </c>
      <c r="L118" s="61">
        <v>6882</v>
      </c>
      <c r="M118" s="62">
        <f>VLOOKUP(C118,'[1]Vintage Comparisons'!$B$4:$L$369,11,FALSE)</f>
        <v>7827</v>
      </c>
      <c r="N118" s="63">
        <f>VLOOKUP(C118,'[1]Vintage Comparisons'!$B$4:$L$369,10,FALSE)</f>
        <v>7827</v>
      </c>
      <c r="O118" s="40">
        <f t="shared" si="18"/>
        <v>0</v>
      </c>
      <c r="P118" s="64">
        <f>VLOOKUP(C118,'[1]Vintage Comparisons'!$B$4:$L$369,9,FALSE)</f>
        <v>7852</v>
      </c>
      <c r="Q118" s="65">
        <f>VLOOKUP(C118,'[1]Vintage Comparisons'!$B$4:$L$369,8,FALSE)</f>
        <v>7931</v>
      </c>
      <c r="R118" s="66">
        <f>VLOOKUP(C118,'[1]Vintage Comparisons'!$B$4:$L$369,7,FALSE)</f>
        <v>7963</v>
      </c>
      <c r="S118" s="66">
        <f>VLOOKUP(C118,'[1]Vintage Comparisons'!$B$4:$L$369,6,FALSE)</f>
        <v>7997</v>
      </c>
      <c r="T118" s="66">
        <f>VLOOKUP(C118,'[1]Vintage Comparisons'!$B$4:$L$369,5,FALSE)</f>
        <v>8101</v>
      </c>
      <c r="U118" s="66">
        <f>VLOOKUP(C118,'[1]Vintage Comparisons'!$B$4:$L$369,4,FALSE)</f>
        <v>8238</v>
      </c>
      <c r="V118" s="67">
        <f>VLOOKUP(C118,'[1]Vintage Comparisons'!$B$4:$L$369,3,FALSE)</f>
        <v>8438</v>
      </c>
      <c r="W118" s="3"/>
      <c r="X118" s="68">
        <f t="shared" si="24"/>
        <v>546.704470671251</v>
      </c>
    </row>
    <row r="119" spans="1:24" ht="12.75">
      <c r="A119" s="56" t="s">
        <v>176</v>
      </c>
      <c r="B119" s="56" t="s">
        <v>236</v>
      </c>
      <c r="C119" s="57" t="s">
        <v>237</v>
      </c>
      <c r="D119" s="58">
        <v>10.986235827207565</v>
      </c>
      <c r="E119" s="59">
        <f t="shared" si="21"/>
        <v>2373.69745289988</v>
      </c>
      <c r="F119" s="60">
        <v>14700</v>
      </c>
      <c r="G119" s="61">
        <v>14825</v>
      </c>
      <c r="H119" s="61">
        <v>17162</v>
      </c>
      <c r="I119" s="61">
        <v>20666</v>
      </c>
      <c r="J119" s="61">
        <v>25110</v>
      </c>
      <c r="K119" s="61">
        <v>24746</v>
      </c>
      <c r="L119" s="61">
        <v>25549</v>
      </c>
      <c r="M119" s="62">
        <f>VLOOKUP(C119,'[1]Vintage Comparisons'!$B$4:$L$369,11,FALSE)</f>
        <v>26078</v>
      </c>
      <c r="N119" s="63">
        <f>VLOOKUP(C119,'[1]Vintage Comparisons'!$B$4:$L$369,10,FALSE)</f>
        <v>26078</v>
      </c>
      <c r="O119" s="40">
        <f t="shared" si="18"/>
        <v>0</v>
      </c>
      <c r="P119" s="64">
        <f>VLOOKUP(C119,'[1]Vintage Comparisons'!$B$4:$L$369,9,FALSE)</f>
        <v>26139</v>
      </c>
      <c r="Q119" s="65">
        <f>VLOOKUP(C119,'[1]Vintage Comparisons'!$B$4:$L$369,8,FALSE)</f>
        <v>26312</v>
      </c>
      <c r="R119" s="66">
        <f>VLOOKUP(C119,'[1]Vintage Comparisons'!$B$4:$L$369,7,FALSE)</f>
        <v>26375</v>
      </c>
      <c r="S119" s="66">
        <f>VLOOKUP(C119,'[1]Vintage Comparisons'!$B$4:$L$369,6,FALSE)</f>
        <v>26373</v>
      </c>
      <c r="T119" s="66">
        <f>VLOOKUP(C119,'[1]Vintage Comparisons'!$B$4:$L$369,5,FALSE)</f>
        <v>26572</v>
      </c>
      <c r="U119" s="66">
        <f>VLOOKUP(C119,'[1]Vintage Comparisons'!$B$4:$L$369,4,FALSE)</f>
        <v>26766</v>
      </c>
      <c r="V119" s="67">
        <f>VLOOKUP(C119,'[1]Vintage Comparisons'!$B$4:$L$369,3,FALSE)</f>
        <v>27107</v>
      </c>
      <c r="W119" s="3"/>
      <c r="X119" s="68">
        <f t="shared" si="24"/>
        <v>2467.3601064405643</v>
      </c>
    </row>
    <row r="120" spans="1:24" ht="12.75">
      <c r="A120" s="56" t="s">
        <v>176</v>
      </c>
      <c r="B120" s="56" t="s">
        <v>238</v>
      </c>
      <c r="C120" s="57" t="s">
        <v>239</v>
      </c>
      <c r="D120" s="58">
        <v>3.0495940521359444</v>
      </c>
      <c r="E120" s="59">
        <f t="shared" si="21"/>
        <v>4725.874904532226</v>
      </c>
      <c r="F120" s="60">
        <v>10346</v>
      </c>
      <c r="G120" s="61">
        <v>10761</v>
      </c>
      <c r="H120" s="61">
        <v>11580</v>
      </c>
      <c r="I120" s="61">
        <v>13294</v>
      </c>
      <c r="J120" s="61">
        <v>13578</v>
      </c>
      <c r="K120" s="61">
        <v>13837</v>
      </c>
      <c r="L120" s="61">
        <v>13650</v>
      </c>
      <c r="M120" s="62">
        <f>VLOOKUP(C120,'[1]Vintage Comparisons'!$B$4:$L$369,11,FALSE)</f>
        <v>14412</v>
      </c>
      <c r="N120" s="63">
        <f>VLOOKUP(C120,'[1]Vintage Comparisons'!$B$4:$L$369,10,FALSE)</f>
        <v>14412</v>
      </c>
      <c r="O120" s="40">
        <f t="shared" si="18"/>
        <v>0</v>
      </c>
      <c r="P120" s="64">
        <f>VLOOKUP(C120,'[1]Vintage Comparisons'!$B$4:$L$369,9,FALSE)</f>
        <v>14434</v>
      </c>
      <c r="Q120" s="65">
        <f>VLOOKUP(C120,'[1]Vintage Comparisons'!$B$4:$L$369,8,FALSE)</f>
        <v>14482</v>
      </c>
      <c r="R120" s="66">
        <f>VLOOKUP(C120,'[1]Vintage Comparisons'!$B$4:$L$369,7,FALSE)</f>
        <v>14457</v>
      </c>
      <c r="S120" s="66">
        <f>VLOOKUP(C120,'[1]Vintage Comparisons'!$B$4:$L$369,6,FALSE)</f>
        <v>14413</v>
      </c>
      <c r="T120" s="66">
        <f>VLOOKUP(C120,'[1]Vintage Comparisons'!$B$4:$L$369,5,FALSE)</f>
        <v>14332</v>
      </c>
      <c r="U120" s="66">
        <f>VLOOKUP(C120,'[1]Vintage Comparisons'!$B$4:$L$369,4,FALSE)</f>
        <v>14209</v>
      </c>
      <c r="V120" s="67">
        <f>VLOOKUP(C120,'[1]Vintage Comparisons'!$B$4:$L$369,3,FALSE)</f>
        <v>14134</v>
      </c>
      <c r="W120" s="3"/>
      <c r="X120" s="68">
        <f t="shared" si="24"/>
        <v>4634.715230409276</v>
      </c>
    </row>
    <row r="121" spans="1:24" ht="12.75">
      <c r="A121" s="56" t="s">
        <v>176</v>
      </c>
      <c r="B121" s="56" t="s">
        <v>240</v>
      </c>
      <c r="C121" s="57" t="s">
        <v>241</v>
      </c>
      <c r="D121" s="58">
        <v>12.739150911569595</v>
      </c>
      <c r="E121" s="59">
        <f t="shared" si="21"/>
        <v>482.05724562245297</v>
      </c>
      <c r="F121" s="60">
        <v>986</v>
      </c>
      <c r="G121" s="61">
        <v>1150</v>
      </c>
      <c r="H121" s="61">
        <v>1412</v>
      </c>
      <c r="I121" s="61">
        <v>3351</v>
      </c>
      <c r="J121" s="61">
        <v>5225</v>
      </c>
      <c r="K121" s="61">
        <v>5709</v>
      </c>
      <c r="L121" s="61">
        <v>5754</v>
      </c>
      <c r="M121" s="62">
        <f>VLOOKUP(C121,'[1]Vintage Comparisons'!$B$4:$L$369,11,FALSE)</f>
        <v>6141</v>
      </c>
      <c r="N121" s="63">
        <f>VLOOKUP(C121,'[1]Vintage Comparisons'!$B$4:$L$369,10,FALSE)</f>
        <v>6141</v>
      </c>
      <c r="O121" s="40">
        <f t="shared" si="18"/>
        <v>0</v>
      </c>
      <c r="P121" s="64">
        <f>VLOOKUP(C121,'[1]Vintage Comparisons'!$B$4:$L$369,9,FALSE)</f>
        <v>6160</v>
      </c>
      <c r="Q121" s="65">
        <f>VLOOKUP(C121,'[1]Vintage Comparisons'!$B$4:$L$369,8,FALSE)</f>
        <v>6228</v>
      </c>
      <c r="R121" s="66">
        <f>VLOOKUP(C121,'[1]Vintage Comparisons'!$B$4:$L$369,7,FALSE)</f>
        <v>6222</v>
      </c>
      <c r="S121" s="66">
        <f>VLOOKUP(C121,'[1]Vintage Comparisons'!$B$4:$L$369,6,FALSE)</f>
        <v>6219</v>
      </c>
      <c r="T121" s="66">
        <f>VLOOKUP(C121,'[1]Vintage Comparisons'!$B$4:$L$369,5,FALSE)</f>
        <v>6184</v>
      </c>
      <c r="U121" s="66">
        <f>VLOOKUP(C121,'[1]Vintage Comparisons'!$B$4:$L$369,4,FALSE)</f>
        <v>6149</v>
      </c>
      <c r="V121" s="67">
        <f>VLOOKUP(C121,'[1]Vintage Comparisons'!$B$4:$L$369,3,FALSE)</f>
        <v>6130</v>
      </c>
      <c r="W121" s="3"/>
      <c r="X121" s="68">
        <f t="shared" si="24"/>
        <v>481.19376578173535</v>
      </c>
    </row>
    <row r="122" spans="1:24" ht="12.75">
      <c r="A122" s="56" t="s">
        <v>176</v>
      </c>
      <c r="B122" s="56" t="s">
        <v>242</v>
      </c>
      <c r="C122" s="57" t="s">
        <v>243</v>
      </c>
      <c r="D122" s="58">
        <v>7.718506410717964</v>
      </c>
      <c r="E122" s="59">
        <f t="shared" si="21"/>
        <v>575.2408255870059</v>
      </c>
      <c r="F122" s="60">
        <v>1119</v>
      </c>
      <c r="G122" s="61">
        <v>1220</v>
      </c>
      <c r="H122" s="61">
        <v>1644</v>
      </c>
      <c r="I122" s="61">
        <v>2798</v>
      </c>
      <c r="J122" s="61">
        <v>3849</v>
      </c>
      <c r="K122" s="61">
        <v>3897</v>
      </c>
      <c r="L122" s="61">
        <v>4212</v>
      </c>
      <c r="M122" s="62">
        <f>VLOOKUP(C122,'[1]Vintage Comparisons'!$B$4:$L$369,11,FALSE)</f>
        <v>4440</v>
      </c>
      <c r="N122" s="63">
        <f>VLOOKUP(C122,'[1]Vintage Comparisons'!$B$4:$L$369,10,FALSE)</f>
        <v>4656</v>
      </c>
      <c r="O122" s="40">
        <f t="shared" si="18"/>
        <v>216</v>
      </c>
      <c r="P122" s="64">
        <f>VLOOKUP(C122,'[1]Vintage Comparisons'!$B$4:$L$369,9,FALSE)</f>
        <v>4673</v>
      </c>
      <c r="Q122" s="65">
        <f>VLOOKUP(C122,'[1]Vintage Comparisons'!$B$4:$L$369,8,FALSE)</f>
        <v>4660</v>
      </c>
      <c r="R122" s="66">
        <f>VLOOKUP(C122,'[1]Vintage Comparisons'!$B$4:$L$369,7,FALSE)</f>
        <v>4665</v>
      </c>
      <c r="S122" s="66">
        <f>VLOOKUP(C122,'[1]Vintage Comparisons'!$B$4:$L$369,6,FALSE)</f>
        <v>4659</v>
      </c>
      <c r="T122" s="66">
        <f>VLOOKUP(C122,'[1]Vintage Comparisons'!$B$4:$L$369,5,FALSE)</f>
        <v>4643</v>
      </c>
      <c r="U122" s="66">
        <f>VLOOKUP(C122,'[1]Vintage Comparisons'!$B$4:$L$369,4,FALSE)</f>
        <v>4630</v>
      </c>
      <c r="V122" s="67">
        <f>VLOOKUP(C122,'[1]Vintage Comparisons'!$B$4:$L$369,3,FALSE)</f>
        <v>4616</v>
      </c>
      <c r="W122" s="3"/>
      <c r="X122" s="68">
        <f t="shared" si="24"/>
        <v>598.0431646192837</v>
      </c>
    </row>
    <row r="123" spans="1:24" ht="12.75">
      <c r="A123" s="56" t="s">
        <v>176</v>
      </c>
      <c r="B123" s="56" t="s">
        <v>244</v>
      </c>
      <c r="C123" s="57" t="s">
        <v>245</v>
      </c>
      <c r="D123" s="58">
        <v>13.517575353384018</v>
      </c>
      <c r="E123" s="59">
        <f t="shared" si="21"/>
        <v>306.93374303708475</v>
      </c>
      <c r="F123" s="60">
        <v>1549</v>
      </c>
      <c r="G123" s="61">
        <v>1515</v>
      </c>
      <c r="H123" s="61">
        <v>1598</v>
      </c>
      <c r="I123" s="61">
        <v>1844</v>
      </c>
      <c r="J123" s="61">
        <v>2254</v>
      </c>
      <c r="K123" s="61">
        <v>2861</v>
      </c>
      <c r="L123" s="61">
        <v>3421</v>
      </c>
      <c r="M123" s="62">
        <f>VLOOKUP(C123,'[1]Vintage Comparisons'!$B$4:$L$369,11,FALSE)</f>
        <v>4149</v>
      </c>
      <c r="N123" s="63">
        <f>VLOOKUP(C123,'[1]Vintage Comparisons'!$B$4:$L$369,10,FALSE)</f>
        <v>4149</v>
      </c>
      <c r="O123" s="40">
        <f t="shared" si="18"/>
        <v>0</v>
      </c>
      <c r="P123" s="64">
        <f>VLOOKUP(C123,'[1]Vintage Comparisons'!$B$4:$L$369,9,FALSE)</f>
        <v>4163</v>
      </c>
      <c r="Q123" s="65">
        <f>VLOOKUP(C123,'[1]Vintage Comparisons'!$B$4:$L$369,8,FALSE)</f>
        <v>4205</v>
      </c>
      <c r="R123" s="66">
        <f>VLOOKUP(C123,'[1]Vintage Comparisons'!$B$4:$L$369,7,FALSE)</f>
        <v>4242</v>
      </c>
      <c r="S123" s="66">
        <f>VLOOKUP(C123,'[1]Vintage Comparisons'!$B$4:$L$369,6,FALSE)</f>
        <v>4256</v>
      </c>
      <c r="T123" s="66">
        <f>VLOOKUP(C123,'[1]Vintage Comparisons'!$B$4:$L$369,5,FALSE)</f>
        <v>4266</v>
      </c>
      <c r="U123" s="66">
        <f>VLOOKUP(C123,'[1]Vintage Comparisons'!$B$4:$L$369,4,FALSE)</f>
        <v>4282</v>
      </c>
      <c r="V123" s="67">
        <f>VLOOKUP(C123,'[1]Vintage Comparisons'!$B$4:$L$369,3,FALSE)</f>
        <v>4286</v>
      </c>
      <c r="W123" s="3"/>
      <c r="X123" s="68">
        <f t="shared" si="24"/>
        <v>317.06869671172456</v>
      </c>
    </row>
    <row r="124" spans="1:24" ht="12.75">
      <c r="A124" s="56"/>
      <c r="B124" s="56"/>
      <c r="C124" s="57"/>
      <c r="D124" s="58"/>
      <c r="E124" s="59"/>
      <c r="F124" s="60"/>
      <c r="G124" s="61"/>
      <c r="H124" s="61"/>
      <c r="I124" s="61"/>
      <c r="J124" s="61"/>
      <c r="K124" s="61"/>
      <c r="L124" s="61"/>
      <c r="M124" s="62"/>
      <c r="N124" s="63"/>
      <c r="O124" s="40"/>
      <c r="P124" s="64"/>
      <c r="Q124" s="65"/>
      <c r="R124" s="66"/>
      <c r="S124" s="66"/>
      <c r="T124" s="66"/>
      <c r="U124" s="66"/>
      <c r="V124" s="67"/>
      <c r="W124" s="3"/>
      <c r="X124" s="68"/>
    </row>
    <row r="125" spans="1:24" ht="12.75">
      <c r="A125" s="54" t="s">
        <v>246</v>
      </c>
      <c r="B125" s="32" t="s">
        <v>18</v>
      </c>
      <c r="C125" s="33" t="s">
        <v>247</v>
      </c>
      <c r="D125" s="34">
        <v>702.0282745361328</v>
      </c>
      <c r="E125" s="35">
        <f aca="true" t="shared" si="25" ref="E125:E151">M125/D125</f>
        <v>101.8976052599405</v>
      </c>
      <c r="F125" s="41">
        <f aca="true" t="shared" si="26" ref="F125:N125">SUBTOTAL(9,F126:F151)</f>
        <v>49612</v>
      </c>
      <c r="G125" s="42">
        <f t="shared" si="26"/>
        <v>49453</v>
      </c>
      <c r="H125" s="42">
        <f t="shared" si="26"/>
        <v>52747</v>
      </c>
      <c r="I125" s="42">
        <f t="shared" si="26"/>
        <v>54864</v>
      </c>
      <c r="J125" s="42">
        <f t="shared" si="26"/>
        <v>59233</v>
      </c>
      <c r="K125" s="42">
        <f t="shared" si="26"/>
        <v>64317</v>
      </c>
      <c r="L125" s="42">
        <f t="shared" si="26"/>
        <v>70092</v>
      </c>
      <c r="M125" s="43">
        <f t="shared" si="26"/>
        <v>71535</v>
      </c>
      <c r="N125" s="55">
        <f t="shared" si="26"/>
        <v>71535</v>
      </c>
      <c r="O125" s="40">
        <f t="shared" si="18"/>
        <v>0</v>
      </c>
      <c r="P125" s="41">
        <f aca="true" t="shared" si="27" ref="P125:V125">SUBTOTAL(9,P126:P151)</f>
        <v>71523</v>
      </c>
      <c r="Q125" s="42">
        <f t="shared" si="27"/>
        <v>71585</v>
      </c>
      <c r="R125" s="42">
        <f t="shared" si="27"/>
        <v>71921</v>
      </c>
      <c r="S125" s="42">
        <f t="shared" si="27"/>
        <v>71952</v>
      </c>
      <c r="T125" s="42">
        <f t="shared" si="27"/>
        <v>72142</v>
      </c>
      <c r="U125" s="42">
        <f t="shared" si="27"/>
        <v>72310</v>
      </c>
      <c r="V125" s="43">
        <f t="shared" si="27"/>
        <v>72183</v>
      </c>
      <c r="W125" s="31"/>
      <c r="X125" s="53">
        <f aca="true" t="shared" si="28" ref="X125:X151">V125/D125</f>
        <v>102.82064500563759</v>
      </c>
    </row>
    <row r="126" spans="1:24" ht="12.75">
      <c r="A126" s="56" t="s">
        <v>246</v>
      </c>
      <c r="B126" s="56" t="s">
        <v>248</v>
      </c>
      <c r="C126" s="57" t="s">
        <v>249</v>
      </c>
      <c r="D126" s="58">
        <v>40.2951785326004</v>
      </c>
      <c r="E126" s="59">
        <f t="shared" si="25"/>
        <v>44.6703567411602</v>
      </c>
      <c r="F126" s="60">
        <v>860</v>
      </c>
      <c r="G126" s="61">
        <v>872</v>
      </c>
      <c r="H126" s="61">
        <v>977</v>
      </c>
      <c r="I126" s="61">
        <v>1131</v>
      </c>
      <c r="J126" s="61">
        <v>1274</v>
      </c>
      <c r="K126" s="61">
        <v>1458</v>
      </c>
      <c r="L126" s="61">
        <v>1715</v>
      </c>
      <c r="M126" s="62">
        <f>VLOOKUP(C126,'[1]Vintage Comparisons'!$B$4:$L$369,11,FALSE)</f>
        <v>1800</v>
      </c>
      <c r="N126" s="63">
        <f>VLOOKUP(C126,'[1]Vintage Comparisons'!$B$4:$L$369,10,FALSE)</f>
        <v>1800</v>
      </c>
      <c r="O126" s="40">
        <f t="shared" si="18"/>
        <v>0</v>
      </c>
      <c r="P126" s="64">
        <f>VLOOKUP(C126,'[1]Vintage Comparisons'!$B$4:$L$369,9,FALSE)</f>
        <v>1798</v>
      </c>
      <c r="Q126" s="65">
        <f>VLOOKUP(C126,'[1]Vintage Comparisons'!$B$4:$L$369,8,FALSE)</f>
        <v>1795</v>
      </c>
      <c r="R126" s="66">
        <f>VLOOKUP(C126,'[1]Vintage Comparisons'!$B$4:$L$369,7,FALSE)</f>
        <v>1810</v>
      </c>
      <c r="S126" s="66">
        <f>VLOOKUP(C126,'[1]Vintage Comparisons'!$B$4:$L$369,6,FALSE)</f>
        <v>1816</v>
      </c>
      <c r="T126" s="66">
        <f>VLOOKUP(C126,'[1]Vintage Comparisons'!$B$4:$L$369,5,FALSE)</f>
        <v>1818</v>
      </c>
      <c r="U126" s="66">
        <f>VLOOKUP(C126,'[1]Vintage Comparisons'!$B$4:$L$369,4,FALSE)</f>
        <v>1824</v>
      </c>
      <c r="V126" s="67">
        <f>VLOOKUP(C126,'[1]Vintage Comparisons'!$B$4:$L$369,3,FALSE)</f>
        <v>1822</v>
      </c>
      <c r="W126" s="3"/>
      <c r="X126" s="68">
        <f t="shared" si="28"/>
        <v>45.216327767996596</v>
      </c>
    </row>
    <row r="127" spans="1:24" ht="12.75">
      <c r="A127" s="56" t="s">
        <v>246</v>
      </c>
      <c r="B127" s="56" t="s">
        <v>250</v>
      </c>
      <c r="C127" s="57" t="s">
        <v>251</v>
      </c>
      <c r="D127" s="58">
        <v>23.41134011745453</v>
      </c>
      <c r="E127" s="59">
        <f t="shared" si="25"/>
        <v>92.0494080726853</v>
      </c>
      <c r="F127" s="60">
        <v>893</v>
      </c>
      <c r="G127" s="61">
        <v>954</v>
      </c>
      <c r="H127" s="61">
        <v>1117</v>
      </c>
      <c r="I127" s="61">
        <v>1370</v>
      </c>
      <c r="J127" s="61">
        <v>1659</v>
      </c>
      <c r="K127" s="61">
        <v>1750</v>
      </c>
      <c r="L127" s="61">
        <v>2048</v>
      </c>
      <c r="M127" s="62">
        <f>VLOOKUP(C127,'[1]Vintage Comparisons'!$B$4:$L$369,11,FALSE)</f>
        <v>2155</v>
      </c>
      <c r="N127" s="63">
        <f>VLOOKUP(C127,'[1]Vintage Comparisons'!$B$4:$L$369,10,FALSE)</f>
        <v>2155</v>
      </c>
      <c r="O127" s="40">
        <f t="shared" si="18"/>
        <v>0</v>
      </c>
      <c r="P127" s="64">
        <f>VLOOKUP(C127,'[1]Vintage Comparisons'!$B$4:$L$369,9,FALSE)</f>
        <v>2156</v>
      </c>
      <c r="Q127" s="65">
        <f>VLOOKUP(C127,'[1]Vintage Comparisons'!$B$4:$L$369,8,FALSE)</f>
        <v>2164</v>
      </c>
      <c r="R127" s="66">
        <f>VLOOKUP(C127,'[1]Vintage Comparisons'!$B$4:$L$369,7,FALSE)</f>
        <v>2178</v>
      </c>
      <c r="S127" s="66">
        <f>VLOOKUP(C127,'[1]Vintage Comparisons'!$B$4:$L$369,6,FALSE)</f>
        <v>2189</v>
      </c>
      <c r="T127" s="66">
        <f>VLOOKUP(C127,'[1]Vintage Comparisons'!$B$4:$L$369,5,FALSE)</f>
        <v>2212</v>
      </c>
      <c r="U127" s="66">
        <f>VLOOKUP(C127,'[1]Vintage Comparisons'!$B$4:$L$369,4,FALSE)</f>
        <v>2237</v>
      </c>
      <c r="V127" s="67">
        <f>VLOOKUP(C127,'[1]Vintage Comparisons'!$B$4:$L$369,3,FALSE)</f>
        <v>2234</v>
      </c>
      <c r="W127" s="3"/>
      <c r="X127" s="68">
        <f t="shared" si="28"/>
        <v>95.4238411296422</v>
      </c>
    </row>
    <row r="128" spans="1:24" ht="12.75">
      <c r="A128" s="56" t="s">
        <v>246</v>
      </c>
      <c r="B128" s="56" t="s">
        <v>252</v>
      </c>
      <c r="C128" s="57" t="s">
        <v>253</v>
      </c>
      <c r="D128" s="58">
        <v>19.561336159706116</v>
      </c>
      <c r="E128" s="59">
        <f t="shared" si="25"/>
        <v>101.7824132127134</v>
      </c>
      <c r="F128" s="60">
        <v>1497</v>
      </c>
      <c r="G128" s="61">
        <v>1527</v>
      </c>
      <c r="H128" s="61">
        <v>1605</v>
      </c>
      <c r="I128" s="61">
        <v>1664</v>
      </c>
      <c r="J128" s="61">
        <v>1892</v>
      </c>
      <c r="K128" s="61">
        <v>1864</v>
      </c>
      <c r="L128" s="61">
        <v>1928</v>
      </c>
      <c r="M128" s="62">
        <f>VLOOKUP(C128,'[1]Vintage Comparisons'!$B$4:$L$369,11,FALSE)</f>
        <v>1991</v>
      </c>
      <c r="N128" s="63">
        <f>VLOOKUP(C128,'[1]Vintage Comparisons'!$B$4:$L$369,10,FALSE)</f>
        <v>1991</v>
      </c>
      <c r="O128" s="40">
        <f t="shared" si="18"/>
        <v>0</v>
      </c>
      <c r="P128" s="64">
        <f>VLOOKUP(C128,'[1]Vintage Comparisons'!$B$4:$L$369,9,FALSE)</f>
        <v>1989</v>
      </c>
      <c r="Q128" s="65">
        <f>VLOOKUP(C128,'[1]Vintage Comparisons'!$B$4:$L$369,8,FALSE)</f>
        <v>1984</v>
      </c>
      <c r="R128" s="66">
        <f>VLOOKUP(C128,'[1]Vintage Comparisons'!$B$4:$L$369,7,FALSE)</f>
        <v>1986</v>
      </c>
      <c r="S128" s="66">
        <f>VLOOKUP(C128,'[1]Vintage Comparisons'!$B$4:$L$369,6,FALSE)</f>
        <v>1990</v>
      </c>
      <c r="T128" s="66">
        <f>VLOOKUP(C128,'[1]Vintage Comparisons'!$B$4:$L$369,5,FALSE)</f>
        <v>1984</v>
      </c>
      <c r="U128" s="66">
        <f>VLOOKUP(C128,'[1]Vintage Comparisons'!$B$4:$L$369,4,FALSE)</f>
        <v>1995</v>
      </c>
      <c r="V128" s="67">
        <f>VLOOKUP(C128,'[1]Vintage Comparisons'!$B$4:$L$369,3,FALSE)</f>
        <v>2001</v>
      </c>
      <c r="W128" s="3"/>
      <c r="X128" s="68">
        <f t="shared" si="28"/>
        <v>102.29362573512782</v>
      </c>
    </row>
    <row r="129" spans="1:24" ht="12.75">
      <c r="A129" s="56" t="s">
        <v>246</v>
      </c>
      <c r="B129" s="56" t="s">
        <v>254</v>
      </c>
      <c r="C129" s="57" t="s">
        <v>255</v>
      </c>
      <c r="D129" s="58">
        <v>26.097376108169556</v>
      </c>
      <c r="E129" s="59">
        <f t="shared" si="25"/>
        <v>52.03588262556748</v>
      </c>
      <c r="F129" s="60">
        <v>816</v>
      </c>
      <c r="G129" s="61">
        <v>789</v>
      </c>
      <c r="H129" s="61">
        <v>855</v>
      </c>
      <c r="I129" s="61">
        <v>897</v>
      </c>
      <c r="J129" s="61">
        <v>897</v>
      </c>
      <c r="K129" s="61">
        <v>1149</v>
      </c>
      <c r="L129" s="61">
        <v>1249</v>
      </c>
      <c r="M129" s="62">
        <f>VLOOKUP(C129,'[1]Vintage Comparisons'!$B$4:$L$369,11,FALSE)</f>
        <v>1358</v>
      </c>
      <c r="N129" s="63">
        <f>VLOOKUP(C129,'[1]Vintage Comparisons'!$B$4:$L$369,10,FALSE)</f>
        <v>1358</v>
      </c>
      <c r="O129" s="40">
        <f t="shared" si="18"/>
        <v>0</v>
      </c>
      <c r="P129" s="64">
        <f>VLOOKUP(C129,'[1]Vintage Comparisons'!$B$4:$L$369,9,FALSE)</f>
        <v>1362</v>
      </c>
      <c r="Q129" s="65">
        <f>VLOOKUP(C129,'[1]Vintage Comparisons'!$B$4:$L$369,8,FALSE)</f>
        <v>1381</v>
      </c>
      <c r="R129" s="66">
        <f>VLOOKUP(C129,'[1]Vintage Comparisons'!$B$4:$L$369,7,FALSE)</f>
        <v>1386</v>
      </c>
      <c r="S129" s="66">
        <f>VLOOKUP(C129,'[1]Vintage Comparisons'!$B$4:$L$369,6,FALSE)</f>
        <v>1382</v>
      </c>
      <c r="T129" s="66">
        <f>VLOOKUP(C129,'[1]Vintage Comparisons'!$B$4:$L$369,5,FALSE)</f>
        <v>1394</v>
      </c>
      <c r="U129" s="66">
        <f>VLOOKUP(C129,'[1]Vintage Comparisons'!$B$4:$L$369,4,FALSE)</f>
        <v>1388</v>
      </c>
      <c r="V129" s="67">
        <f>VLOOKUP(C129,'[1]Vintage Comparisons'!$B$4:$L$369,3,FALSE)</f>
        <v>1377</v>
      </c>
      <c r="W129" s="3"/>
      <c r="X129" s="68">
        <f t="shared" si="28"/>
        <v>52.763925165984105</v>
      </c>
    </row>
    <row r="130" spans="1:24" ht="12.75">
      <c r="A130" s="56" t="s">
        <v>246</v>
      </c>
      <c r="B130" s="56" t="s">
        <v>256</v>
      </c>
      <c r="C130" s="57" t="s">
        <v>257</v>
      </c>
      <c r="D130" s="58">
        <v>43.381054639816284</v>
      </c>
      <c r="E130" s="59">
        <f t="shared" si="25"/>
        <v>41.79243716071348</v>
      </c>
      <c r="F130" s="60">
        <v>1391</v>
      </c>
      <c r="G130" s="61">
        <v>1497</v>
      </c>
      <c r="H130" s="61">
        <v>1546</v>
      </c>
      <c r="I130" s="61">
        <v>1426</v>
      </c>
      <c r="J130" s="61">
        <v>1420</v>
      </c>
      <c r="K130" s="61">
        <v>1552</v>
      </c>
      <c r="L130" s="61">
        <v>1757</v>
      </c>
      <c r="M130" s="62">
        <f>VLOOKUP(C130,'[1]Vintage Comparisons'!$B$4:$L$369,11,FALSE)</f>
        <v>1813</v>
      </c>
      <c r="N130" s="63">
        <f>VLOOKUP(C130,'[1]Vintage Comparisons'!$B$4:$L$369,10,FALSE)</f>
        <v>1813</v>
      </c>
      <c r="O130" s="40">
        <f t="shared" si="18"/>
        <v>0</v>
      </c>
      <c r="P130" s="64">
        <f>VLOOKUP(C130,'[1]Vintage Comparisons'!$B$4:$L$369,9,FALSE)</f>
        <v>1815</v>
      </c>
      <c r="Q130" s="65">
        <f>VLOOKUP(C130,'[1]Vintage Comparisons'!$B$4:$L$369,8,FALSE)</f>
        <v>1825</v>
      </c>
      <c r="R130" s="66">
        <f>VLOOKUP(C130,'[1]Vintage Comparisons'!$B$4:$L$369,7,FALSE)</f>
        <v>1846</v>
      </c>
      <c r="S130" s="66">
        <f>VLOOKUP(C130,'[1]Vintage Comparisons'!$B$4:$L$369,6,FALSE)</f>
        <v>1858</v>
      </c>
      <c r="T130" s="66">
        <f>VLOOKUP(C130,'[1]Vintage Comparisons'!$B$4:$L$369,5,FALSE)</f>
        <v>1858</v>
      </c>
      <c r="U130" s="66">
        <f>VLOOKUP(C130,'[1]Vintage Comparisons'!$B$4:$L$369,4,FALSE)</f>
        <v>1858</v>
      </c>
      <c r="V130" s="67">
        <f>VLOOKUP(C130,'[1]Vintage Comparisons'!$B$4:$L$369,3,FALSE)</f>
        <v>1852</v>
      </c>
      <c r="W130" s="3"/>
      <c r="X130" s="68">
        <f t="shared" si="28"/>
        <v>42.69144711618387</v>
      </c>
    </row>
    <row r="131" spans="1:24" ht="12.75">
      <c r="A131" s="56" t="s">
        <v>246</v>
      </c>
      <c r="B131" s="56" t="s">
        <v>258</v>
      </c>
      <c r="C131" s="57" t="s">
        <v>259</v>
      </c>
      <c r="D131" s="58">
        <v>37.706043004989624</v>
      </c>
      <c r="E131" s="59">
        <f t="shared" si="25"/>
        <v>47.97639465272492</v>
      </c>
      <c r="F131" s="60">
        <v>900</v>
      </c>
      <c r="G131" s="61">
        <v>944</v>
      </c>
      <c r="H131" s="61">
        <v>873</v>
      </c>
      <c r="I131" s="61">
        <v>875</v>
      </c>
      <c r="J131" s="61">
        <v>998</v>
      </c>
      <c r="K131" s="61">
        <v>1213</v>
      </c>
      <c r="L131" s="61">
        <v>1529</v>
      </c>
      <c r="M131" s="62">
        <f>VLOOKUP(C131,'[1]Vintage Comparisons'!$B$4:$L$369,11,FALSE)</f>
        <v>1809</v>
      </c>
      <c r="N131" s="63">
        <f>VLOOKUP(C131,'[1]Vintage Comparisons'!$B$4:$L$369,10,FALSE)</f>
        <v>1809</v>
      </c>
      <c r="O131" s="40">
        <f t="shared" si="18"/>
        <v>0</v>
      </c>
      <c r="P131" s="64">
        <f>VLOOKUP(C131,'[1]Vintage Comparisons'!$B$4:$L$369,9,FALSE)</f>
        <v>1814</v>
      </c>
      <c r="Q131" s="65">
        <f>VLOOKUP(C131,'[1]Vintage Comparisons'!$B$4:$L$369,8,FALSE)</f>
        <v>1838</v>
      </c>
      <c r="R131" s="66">
        <f>VLOOKUP(C131,'[1]Vintage Comparisons'!$B$4:$L$369,7,FALSE)</f>
        <v>1867</v>
      </c>
      <c r="S131" s="66">
        <f>VLOOKUP(C131,'[1]Vintage Comparisons'!$B$4:$L$369,6,FALSE)</f>
        <v>1881</v>
      </c>
      <c r="T131" s="66">
        <f>VLOOKUP(C131,'[1]Vintage Comparisons'!$B$4:$L$369,5,FALSE)</f>
        <v>1886</v>
      </c>
      <c r="U131" s="66">
        <f>VLOOKUP(C131,'[1]Vintage Comparisons'!$B$4:$L$369,4,FALSE)</f>
        <v>1904</v>
      </c>
      <c r="V131" s="67">
        <f>VLOOKUP(C131,'[1]Vintage Comparisons'!$B$4:$L$369,3,FALSE)</f>
        <v>1899</v>
      </c>
      <c r="W131" s="3"/>
      <c r="X131" s="68">
        <f t="shared" si="28"/>
        <v>50.36327995883064</v>
      </c>
    </row>
    <row r="132" spans="1:24" ht="12.75">
      <c r="A132" s="56" t="s">
        <v>246</v>
      </c>
      <c r="B132" s="56" t="s">
        <v>260</v>
      </c>
      <c r="C132" s="57" t="s">
        <v>261</v>
      </c>
      <c r="D132" s="58">
        <v>32.292139172554016</v>
      </c>
      <c r="E132" s="59">
        <f t="shared" si="25"/>
        <v>147.09462184026373</v>
      </c>
      <c r="F132" s="60">
        <v>2882</v>
      </c>
      <c r="G132" s="61">
        <v>2684</v>
      </c>
      <c r="H132" s="61">
        <v>3086</v>
      </c>
      <c r="I132" s="61">
        <v>3338</v>
      </c>
      <c r="J132" s="61">
        <v>3873</v>
      </c>
      <c r="K132" s="61">
        <v>4517</v>
      </c>
      <c r="L132" s="61">
        <v>5018</v>
      </c>
      <c r="M132" s="62">
        <f>VLOOKUP(C132,'[1]Vintage Comparisons'!$B$4:$L$369,11,FALSE)</f>
        <v>4750</v>
      </c>
      <c r="N132" s="63">
        <f>VLOOKUP(C132,'[1]Vintage Comparisons'!$B$4:$L$369,10,FALSE)</f>
        <v>4750</v>
      </c>
      <c r="O132" s="40">
        <f t="shared" si="18"/>
        <v>0</v>
      </c>
      <c r="P132" s="64">
        <f>VLOOKUP(C132,'[1]Vintage Comparisons'!$B$4:$L$369,9,FALSE)</f>
        <v>4750</v>
      </c>
      <c r="Q132" s="65">
        <f>VLOOKUP(C132,'[1]Vintage Comparisons'!$B$4:$L$369,8,FALSE)</f>
        <v>4758</v>
      </c>
      <c r="R132" s="66">
        <f>VLOOKUP(C132,'[1]Vintage Comparisons'!$B$4:$L$369,7,FALSE)</f>
        <v>4777</v>
      </c>
      <c r="S132" s="66">
        <f>VLOOKUP(C132,'[1]Vintage Comparisons'!$B$4:$L$369,6,FALSE)</f>
        <v>4771</v>
      </c>
      <c r="T132" s="66">
        <f>VLOOKUP(C132,'[1]Vintage Comparisons'!$B$4:$L$369,5,FALSE)</f>
        <v>4791</v>
      </c>
      <c r="U132" s="66">
        <f>VLOOKUP(C132,'[1]Vintage Comparisons'!$B$4:$L$369,4,FALSE)</f>
        <v>4784</v>
      </c>
      <c r="V132" s="67">
        <f>VLOOKUP(C132,'[1]Vintage Comparisons'!$B$4:$L$369,3,FALSE)</f>
        <v>4757</v>
      </c>
      <c r="W132" s="3"/>
      <c r="X132" s="68">
        <f t="shared" si="28"/>
        <v>147.31139286192308</v>
      </c>
    </row>
    <row r="133" spans="1:24" ht="12.75">
      <c r="A133" s="56" t="s">
        <v>246</v>
      </c>
      <c r="B133" s="56" t="s">
        <v>262</v>
      </c>
      <c r="C133" s="57" t="s">
        <v>263</v>
      </c>
      <c r="D133" s="58">
        <v>13.873809427022934</v>
      </c>
      <c r="E133" s="59">
        <f t="shared" si="25"/>
        <v>105.73880286568067</v>
      </c>
      <c r="F133" s="60">
        <v>1263</v>
      </c>
      <c r="G133" s="61">
        <v>1328</v>
      </c>
      <c r="H133" s="61">
        <v>1322</v>
      </c>
      <c r="I133" s="61">
        <v>1272</v>
      </c>
      <c r="J133" s="61">
        <v>1260</v>
      </c>
      <c r="K133" s="61">
        <v>1326</v>
      </c>
      <c r="L133" s="61">
        <v>1372</v>
      </c>
      <c r="M133" s="62">
        <f>VLOOKUP(C133,'[1]Vintage Comparisons'!$B$4:$L$369,11,FALSE)</f>
        <v>1467</v>
      </c>
      <c r="N133" s="63">
        <f>VLOOKUP(C133,'[1]Vintage Comparisons'!$B$4:$L$369,10,FALSE)</f>
        <v>1467</v>
      </c>
      <c r="O133" s="40">
        <f t="shared" si="18"/>
        <v>0</v>
      </c>
      <c r="P133" s="64">
        <f>VLOOKUP(C133,'[1]Vintage Comparisons'!$B$4:$L$369,9,FALSE)</f>
        <v>1469</v>
      </c>
      <c r="Q133" s="65">
        <f>VLOOKUP(C133,'[1]Vintage Comparisons'!$B$4:$L$369,8,FALSE)</f>
        <v>1479</v>
      </c>
      <c r="R133" s="66">
        <f>VLOOKUP(C133,'[1]Vintage Comparisons'!$B$4:$L$369,7,FALSE)</f>
        <v>1486</v>
      </c>
      <c r="S133" s="66">
        <f>VLOOKUP(C133,'[1]Vintage Comparisons'!$B$4:$L$369,6,FALSE)</f>
        <v>1511</v>
      </c>
      <c r="T133" s="66">
        <f>VLOOKUP(C133,'[1]Vintage Comparisons'!$B$4:$L$369,5,FALSE)</f>
        <v>1528</v>
      </c>
      <c r="U133" s="66">
        <f>VLOOKUP(C133,'[1]Vintage Comparisons'!$B$4:$L$369,4,FALSE)</f>
        <v>1544</v>
      </c>
      <c r="V133" s="67">
        <f>VLOOKUP(C133,'[1]Vintage Comparisons'!$B$4:$L$369,3,FALSE)</f>
        <v>1561</v>
      </c>
      <c r="W133" s="3"/>
      <c r="X133" s="68">
        <f t="shared" si="28"/>
        <v>112.51415901385651</v>
      </c>
    </row>
    <row r="134" spans="1:24" ht="12.75">
      <c r="A134" s="56" t="s">
        <v>246</v>
      </c>
      <c r="B134" s="56" t="s">
        <v>264</v>
      </c>
      <c r="C134" s="57" t="s">
        <v>265</v>
      </c>
      <c r="D134" s="58">
        <v>13.982028871774673</v>
      </c>
      <c r="E134" s="59">
        <f t="shared" si="25"/>
        <v>97.4822761774916</v>
      </c>
      <c r="F134" s="60">
        <v>983</v>
      </c>
      <c r="G134" s="61">
        <v>931</v>
      </c>
      <c r="H134" s="61">
        <v>1070</v>
      </c>
      <c r="I134" s="61">
        <v>1203</v>
      </c>
      <c r="J134" s="61">
        <v>1100</v>
      </c>
      <c r="K134" s="61">
        <v>1259</v>
      </c>
      <c r="L134" s="61">
        <v>1583</v>
      </c>
      <c r="M134" s="62">
        <f>VLOOKUP(C134,'[1]Vintage Comparisons'!$B$4:$L$369,11,FALSE)</f>
        <v>1363</v>
      </c>
      <c r="N134" s="63">
        <f>VLOOKUP(C134,'[1]Vintage Comparisons'!$B$4:$L$369,10,FALSE)</f>
        <v>1363</v>
      </c>
      <c r="O134" s="40">
        <f t="shared" si="18"/>
        <v>0</v>
      </c>
      <c r="P134" s="64">
        <f>VLOOKUP(C134,'[1]Vintage Comparisons'!$B$4:$L$369,9,FALSE)</f>
        <v>1363</v>
      </c>
      <c r="Q134" s="65">
        <f>VLOOKUP(C134,'[1]Vintage Comparisons'!$B$4:$L$369,8,FALSE)</f>
        <v>1365</v>
      </c>
      <c r="R134" s="66">
        <f>VLOOKUP(C134,'[1]Vintage Comparisons'!$B$4:$L$369,7,FALSE)</f>
        <v>1369</v>
      </c>
      <c r="S134" s="66">
        <f>VLOOKUP(C134,'[1]Vintage Comparisons'!$B$4:$L$369,6,FALSE)</f>
        <v>1371</v>
      </c>
      <c r="T134" s="66">
        <f>VLOOKUP(C134,'[1]Vintage Comparisons'!$B$4:$L$369,5,FALSE)</f>
        <v>1391</v>
      </c>
      <c r="U134" s="66">
        <f>VLOOKUP(C134,'[1]Vintage Comparisons'!$B$4:$L$369,4,FALSE)</f>
        <v>1392</v>
      </c>
      <c r="V134" s="67">
        <f>VLOOKUP(C134,'[1]Vintage Comparisons'!$B$4:$L$369,3,FALSE)</f>
        <v>1382</v>
      </c>
      <c r="W134" s="3"/>
      <c r="X134" s="68">
        <f t="shared" si="28"/>
        <v>98.84116337292252</v>
      </c>
    </row>
    <row r="135" spans="1:24" ht="12.75">
      <c r="A135" s="56" t="s">
        <v>246</v>
      </c>
      <c r="B135" s="56" t="s">
        <v>266</v>
      </c>
      <c r="C135" s="57" t="s">
        <v>267</v>
      </c>
      <c r="D135" s="58">
        <v>21.727467834949493</v>
      </c>
      <c r="E135" s="59">
        <f t="shared" si="25"/>
        <v>836.1765916770132</v>
      </c>
      <c r="F135" s="60">
        <v>15500</v>
      </c>
      <c r="G135" s="61">
        <v>15672</v>
      </c>
      <c r="H135" s="61">
        <v>17349</v>
      </c>
      <c r="I135" s="61">
        <v>17690</v>
      </c>
      <c r="J135" s="61">
        <v>18116</v>
      </c>
      <c r="K135" s="61">
        <v>18436</v>
      </c>
      <c r="L135" s="61">
        <v>18666</v>
      </c>
      <c r="M135" s="62">
        <f>VLOOKUP(C135,'[1]Vintage Comparisons'!$B$4:$L$369,11,FALSE)</f>
        <v>18168</v>
      </c>
      <c r="N135" s="63">
        <f>VLOOKUP(C135,'[1]Vintage Comparisons'!$B$4:$L$369,10,FALSE)</f>
        <v>18168</v>
      </c>
      <c r="O135" s="40">
        <f t="shared" si="18"/>
        <v>0</v>
      </c>
      <c r="P135" s="64">
        <f>VLOOKUP(C135,'[1]Vintage Comparisons'!$B$4:$L$369,9,FALSE)</f>
        <v>18140</v>
      </c>
      <c r="Q135" s="65">
        <f>VLOOKUP(C135,'[1]Vintage Comparisons'!$B$4:$L$369,8,FALSE)</f>
        <v>18059</v>
      </c>
      <c r="R135" s="66">
        <f>VLOOKUP(C135,'[1]Vintage Comparisons'!$B$4:$L$369,7,FALSE)</f>
        <v>18043</v>
      </c>
      <c r="S135" s="66">
        <f>VLOOKUP(C135,'[1]Vintage Comparisons'!$B$4:$L$369,6,FALSE)</f>
        <v>17963</v>
      </c>
      <c r="T135" s="66">
        <f>VLOOKUP(C135,'[1]Vintage Comparisons'!$B$4:$L$369,5,FALSE)</f>
        <v>17902</v>
      </c>
      <c r="U135" s="66">
        <f>VLOOKUP(C135,'[1]Vintage Comparisons'!$B$4:$L$369,4,FALSE)</f>
        <v>17831</v>
      </c>
      <c r="V135" s="67">
        <f>VLOOKUP(C135,'[1]Vintage Comparisons'!$B$4:$L$369,3,FALSE)</f>
        <v>17699</v>
      </c>
      <c r="W135" s="3"/>
      <c r="X135" s="68">
        <f t="shared" si="28"/>
        <v>814.591011453735</v>
      </c>
    </row>
    <row r="136" spans="1:24" ht="12.75">
      <c r="A136" s="56" t="s">
        <v>246</v>
      </c>
      <c r="B136" s="56" t="s">
        <v>268</v>
      </c>
      <c r="C136" s="57" t="s">
        <v>269</v>
      </c>
      <c r="D136" s="58">
        <v>30.861750304698944</v>
      </c>
      <c r="E136" s="59">
        <f t="shared" si="25"/>
        <v>10.887263252494185</v>
      </c>
      <c r="F136" s="60">
        <v>313</v>
      </c>
      <c r="G136" s="61">
        <v>257</v>
      </c>
      <c r="H136" s="61">
        <v>244</v>
      </c>
      <c r="I136" s="61">
        <v>251</v>
      </c>
      <c r="J136" s="61">
        <v>224</v>
      </c>
      <c r="K136" s="61">
        <v>280</v>
      </c>
      <c r="L136" s="61">
        <v>317</v>
      </c>
      <c r="M136" s="62">
        <f>VLOOKUP(C136,'[1]Vintage Comparisons'!$B$4:$L$369,11,FALSE)</f>
        <v>336</v>
      </c>
      <c r="N136" s="63">
        <f>VLOOKUP(C136,'[1]Vintage Comparisons'!$B$4:$L$369,10,FALSE)</f>
        <v>336</v>
      </c>
      <c r="O136" s="40">
        <f t="shared" si="18"/>
        <v>0</v>
      </c>
      <c r="P136" s="64">
        <f>VLOOKUP(C136,'[1]Vintage Comparisons'!$B$4:$L$369,9,FALSE)</f>
        <v>336</v>
      </c>
      <c r="Q136" s="65">
        <f>VLOOKUP(C136,'[1]Vintage Comparisons'!$B$4:$L$369,8,FALSE)</f>
        <v>338</v>
      </c>
      <c r="R136" s="66">
        <f>VLOOKUP(C136,'[1]Vintage Comparisons'!$B$4:$L$369,7,FALSE)</f>
        <v>339</v>
      </c>
      <c r="S136" s="66">
        <f>VLOOKUP(C136,'[1]Vintage Comparisons'!$B$4:$L$369,6,FALSE)</f>
        <v>344</v>
      </c>
      <c r="T136" s="66">
        <f>VLOOKUP(C136,'[1]Vintage Comparisons'!$B$4:$L$369,5,FALSE)</f>
        <v>345</v>
      </c>
      <c r="U136" s="66">
        <f>VLOOKUP(C136,'[1]Vintage Comparisons'!$B$4:$L$369,4,FALSE)</f>
        <v>345</v>
      </c>
      <c r="V136" s="67">
        <f>VLOOKUP(C136,'[1]Vintage Comparisons'!$B$4:$L$369,3,FALSE)</f>
        <v>342</v>
      </c>
      <c r="W136" s="3"/>
      <c r="X136" s="68">
        <f t="shared" si="28"/>
        <v>11.081678667717295</v>
      </c>
    </row>
    <row r="137" spans="1:24" ht="12.75">
      <c r="A137" s="56" t="s">
        <v>246</v>
      </c>
      <c r="B137" s="56" t="s">
        <v>270</v>
      </c>
      <c r="C137" s="57" t="s">
        <v>271</v>
      </c>
      <c r="D137" s="58">
        <v>24.902869045734406</v>
      </c>
      <c r="E137" s="59">
        <f t="shared" si="25"/>
        <v>32.32559262635997</v>
      </c>
      <c r="F137" s="60">
        <v>331</v>
      </c>
      <c r="G137" s="61">
        <v>359</v>
      </c>
      <c r="H137" s="61">
        <v>305</v>
      </c>
      <c r="I137" s="61">
        <v>304</v>
      </c>
      <c r="J137" s="61">
        <v>383</v>
      </c>
      <c r="K137" s="61">
        <v>482</v>
      </c>
      <c r="L137" s="61">
        <v>716</v>
      </c>
      <c r="M137" s="62">
        <f>VLOOKUP(C137,'[1]Vintage Comparisons'!$B$4:$L$369,11,FALSE)</f>
        <v>805</v>
      </c>
      <c r="N137" s="63">
        <f>VLOOKUP(C137,'[1]Vintage Comparisons'!$B$4:$L$369,10,FALSE)</f>
        <v>805</v>
      </c>
      <c r="O137" s="40">
        <f t="shared" si="18"/>
        <v>0</v>
      </c>
      <c r="P137" s="64">
        <f>VLOOKUP(C137,'[1]Vintage Comparisons'!$B$4:$L$369,9,FALSE)</f>
        <v>804</v>
      </c>
      <c r="Q137" s="65">
        <f>VLOOKUP(C137,'[1]Vintage Comparisons'!$B$4:$L$369,8,FALSE)</f>
        <v>801</v>
      </c>
      <c r="R137" s="66">
        <f>VLOOKUP(C137,'[1]Vintage Comparisons'!$B$4:$L$369,7,FALSE)</f>
        <v>805</v>
      </c>
      <c r="S137" s="66">
        <f>VLOOKUP(C137,'[1]Vintage Comparisons'!$B$4:$L$369,6,FALSE)</f>
        <v>805</v>
      </c>
      <c r="T137" s="66">
        <f>VLOOKUP(C137,'[1]Vintage Comparisons'!$B$4:$L$369,5,FALSE)</f>
        <v>806</v>
      </c>
      <c r="U137" s="66">
        <f>VLOOKUP(C137,'[1]Vintage Comparisons'!$B$4:$L$369,4,FALSE)</f>
        <v>805</v>
      </c>
      <c r="V137" s="67">
        <f>VLOOKUP(C137,'[1]Vintage Comparisons'!$B$4:$L$369,3,FALSE)</f>
        <v>803</v>
      </c>
      <c r="W137" s="3"/>
      <c r="X137" s="68">
        <f t="shared" si="28"/>
        <v>32.24528059499013</v>
      </c>
    </row>
    <row r="138" spans="1:24" ht="12.75">
      <c r="A138" s="56" t="s">
        <v>246</v>
      </c>
      <c r="B138" s="56" t="s">
        <v>272</v>
      </c>
      <c r="C138" s="57" t="s">
        <v>273</v>
      </c>
      <c r="D138" s="58">
        <v>22.846294224262238</v>
      </c>
      <c r="E138" s="59">
        <f t="shared" si="25"/>
        <v>72.7907985284516</v>
      </c>
      <c r="F138" s="60">
        <v>677</v>
      </c>
      <c r="G138" s="61">
        <v>688</v>
      </c>
      <c r="H138" s="61">
        <v>791</v>
      </c>
      <c r="I138" s="61">
        <v>914</v>
      </c>
      <c r="J138" s="61">
        <v>1005</v>
      </c>
      <c r="K138" s="61">
        <v>1471</v>
      </c>
      <c r="L138" s="61">
        <v>1785</v>
      </c>
      <c r="M138" s="62">
        <f>VLOOKUP(C138,'[1]Vintage Comparisons'!$B$4:$L$369,11,FALSE)</f>
        <v>1663</v>
      </c>
      <c r="N138" s="63">
        <f>VLOOKUP(C138,'[1]Vintage Comparisons'!$B$4:$L$369,10,FALSE)</f>
        <v>1698</v>
      </c>
      <c r="O138" s="40">
        <f t="shared" si="18"/>
        <v>35</v>
      </c>
      <c r="P138" s="64">
        <f>VLOOKUP(C138,'[1]Vintage Comparisons'!$B$4:$L$369,9,FALSE)</f>
        <v>1700</v>
      </c>
      <c r="Q138" s="65">
        <f>VLOOKUP(C138,'[1]Vintage Comparisons'!$B$4:$L$369,8,FALSE)</f>
        <v>1708</v>
      </c>
      <c r="R138" s="66">
        <f>VLOOKUP(C138,'[1]Vintage Comparisons'!$B$4:$L$369,7,FALSE)</f>
        <v>1729</v>
      </c>
      <c r="S138" s="66">
        <f>VLOOKUP(C138,'[1]Vintage Comparisons'!$B$4:$L$369,6,FALSE)</f>
        <v>1747</v>
      </c>
      <c r="T138" s="66">
        <f>VLOOKUP(C138,'[1]Vintage Comparisons'!$B$4:$L$369,5,FALSE)</f>
        <v>1762</v>
      </c>
      <c r="U138" s="66">
        <f>VLOOKUP(C138,'[1]Vintage Comparisons'!$B$4:$L$369,4,FALSE)</f>
        <v>1772</v>
      </c>
      <c r="V138" s="67">
        <f>VLOOKUP(C138,'[1]Vintage Comparisons'!$B$4:$L$369,3,FALSE)</f>
        <v>1778</v>
      </c>
      <c r="W138" s="3"/>
      <c r="X138" s="68">
        <f t="shared" si="28"/>
        <v>77.82443763294465</v>
      </c>
    </row>
    <row r="139" spans="1:24" ht="12.75">
      <c r="A139" s="56" t="s">
        <v>246</v>
      </c>
      <c r="B139" s="56" t="s">
        <v>274</v>
      </c>
      <c r="C139" s="57" t="s">
        <v>275</v>
      </c>
      <c r="D139" s="58">
        <v>17.992651283740997</v>
      </c>
      <c r="E139" s="59">
        <f t="shared" si="25"/>
        <v>42.90640594461003</v>
      </c>
      <c r="F139" s="60">
        <v>261</v>
      </c>
      <c r="G139" s="61">
        <v>260</v>
      </c>
      <c r="H139" s="61">
        <v>306</v>
      </c>
      <c r="I139" s="61">
        <v>343</v>
      </c>
      <c r="J139" s="61">
        <v>376</v>
      </c>
      <c r="K139" s="61">
        <v>498</v>
      </c>
      <c r="L139" s="61">
        <v>662</v>
      </c>
      <c r="M139" s="62">
        <f>VLOOKUP(C139,'[1]Vintage Comparisons'!$B$4:$L$369,11,FALSE)</f>
        <v>772</v>
      </c>
      <c r="N139" s="63">
        <f>VLOOKUP(C139,'[1]Vintage Comparisons'!$B$4:$L$369,10,FALSE)</f>
        <v>772</v>
      </c>
      <c r="O139" s="40">
        <f t="shared" si="18"/>
        <v>0</v>
      </c>
      <c r="P139" s="64">
        <f>VLOOKUP(C139,'[1]Vintage Comparisons'!$B$4:$L$369,9,FALSE)</f>
        <v>773</v>
      </c>
      <c r="Q139" s="65">
        <f>VLOOKUP(C139,'[1]Vintage Comparisons'!$B$4:$L$369,8,FALSE)</f>
        <v>779</v>
      </c>
      <c r="R139" s="66">
        <f>VLOOKUP(C139,'[1]Vintage Comparisons'!$B$4:$L$369,7,FALSE)</f>
        <v>794</v>
      </c>
      <c r="S139" s="66">
        <f>VLOOKUP(C139,'[1]Vintage Comparisons'!$B$4:$L$369,6,FALSE)</f>
        <v>796</v>
      </c>
      <c r="T139" s="66">
        <f>VLOOKUP(C139,'[1]Vintage Comparisons'!$B$4:$L$369,5,FALSE)</f>
        <v>807</v>
      </c>
      <c r="U139" s="66">
        <f>VLOOKUP(C139,'[1]Vintage Comparisons'!$B$4:$L$369,4,FALSE)</f>
        <v>815</v>
      </c>
      <c r="V139" s="67">
        <f>VLOOKUP(C139,'[1]Vintage Comparisons'!$B$4:$L$369,3,FALSE)</f>
        <v>811</v>
      </c>
      <c r="W139" s="3"/>
      <c r="X139" s="68">
        <f t="shared" si="28"/>
        <v>45.073957540257425</v>
      </c>
    </row>
    <row r="140" spans="1:24" ht="12.75">
      <c r="A140" s="56" t="s">
        <v>246</v>
      </c>
      <c r="B140" s="56" t="s">
        <v>276</v>
      </c>
      <c r="C140" s="57" t="s">
        <v>277</v>
      </c>
      <c r="D140" s="58">
        <v>10.70677700638771</v>
      </c>
      <c r="E140" s="59">
        <f t="shared" si="25"/>
        <v>8.68608732063027</v>
      </c>
      <c r="F140" s="60">
        <v>218</v>
      </c>
      <c r="G140" s="61">
        <v>207</v>
      </c>
      <c r="H140" s="61">
        <v>174</v>
      </c>
      <c r="I140" s="61">
        <v>210</v>
      </c>
      <c r="J140" s="61">
        <v>216</v>
      </c>
      <c r="K140" s="61">
        <v>179</v>
      </c>
      <c r="L140" s="61">
        <v>115</v>
      </c>
      <c r="M140" s="62">
        <f>VLOOKUP(C140,'[1]Vintage Comparisons'!$B$4:$L$369,11,FALSE)</f>
        <v>93</v>
      </c>
      <c r="N140" s="63">
        <f>VLOOKUP(C140,'[1]Vintage Comparisons'!$B$4:$L$369,10,FALSE)</f>
        <v>93</v>
      </c>
      <c r="O140" s="40">
        <f t="shared" si="18"/>
        <v>0</v>
      </c>
      <c r="P140" s="64">
        <f>VLOOKUP(C140,'[1]Vintage Comparisons'!$B$4:$L$369,9,FALSE)</f>
        <v>94</v>
      </c>
      <c r="Q140" s="65">
        <f>VLOOKUP(C140,'[1]Vintage Comparisons'!$B$4:$L$369,8,FALSE)</f>
        <v>96</v>
      </c>
      <c r="R140" s="66">
        <f>VLOOKUP(C140,'[1]Vintage Comparisons'!$B$4:$L$369,7,FALSE)</f>
        <v>97</v>
      </c>
      <c r="S140" s="66">
        <f>VLOOKUP(C140,'[1]Vintage Comparisons'!$B$4:$L$369,6,FALSE)</f>
        <v>98</v>
      </c>
      <c r="T140" s="66">
        <f>VLOOKUP(C140,'[1]Vintage Comparisons'!$B$4:$L$369,5,FALSE)</f>
        <v>98</v>
      </c>
      <c r="U140" s="66">
        <f>VLOOKUP(C140,'[1]Vintage Comparisons'!$B$4:$L$369,4,FALSE)</f>
        <v>100</v>
      </c>
      <c r="V140" s="67">
        <f>VLOOKUP(C140,'[1]Vintage Comparisons'!$B$4:$L$369,3,FALSE)</f>
        <v>102</v>
      </c>
      <c r="W140" s="3"/>
      <c r="X140" s="68">
        <f t="shared" si="28"/>
        <v>9.526676416175134</v>
      </c>
    </row>
    <row r="141" spans="1:24" ht="12.75">
      <c r="A141" s="56" t="s">
        <v>246</v>
      </c>
      <c r="B141" s="56" t="s">
        <v>278</v>
      </c>
      <c r="C141" s="57" t="s">
        <v>279</v>
      </c>
      <c r="D141" s="58">
        <v>30.4004145860672</v>
      </c>
      <c r="E141" s="59">
        <f t="shared" si="25"/>
        <v>279.2396128666808</v>
      </c>
      <c r="F141" s="60">
        <v>8081</v>
      </c>
      <c r="G141" s="61">
        <v>7582</v>
      </c>
      <c r="H141" s="61">
        <v>7812</v>
      </c>
      <c r="I141" s="61">
        <v>7836</v>
      </c>
      <c r="J141" s="61">
        <v>8451</v>
      </c>
      <c r="K141" s="61">
        <v>8011</v>
      </c>
      <c r="L141" s="61">
        <v>8316</v>
      </c>
      <c r="M141" s="62">
        <f>VLOOKUP(C141,'[1]Vintage Comparisons'!$B$4:$L$369,11,FALSE)</f>
        <v>8489</v>
      </c>
      <c r="N141" s="63">
        <f>VLOOKUP(C141,'[1]Vintage Comparisons'!$B$4:$L$369,10,FALSE)</f>
        <v>8468</v>
      </c>
      <c r="O141" s="40">
        <f t="shared" si="18"/>
        <v>-21</v>
      </c>
      <c r="P141" s="64">
        <f>VLOOKUP(C141,'[1]Vintage Comparisons'!$B$4:$L$369,9,FALSE)</f>
        <v>8461</v>
      </c>
      <c r="Q141" s="65">
        <f>VLOOKUP(C141,'[1]Vintage Comparisons'!$B$4:$L$369,8,FALSE)</f>
        <v>8444</v>
      </c>
      <c r="R141" s="66">
        <f>VLOOKUP(C141,'[1]Vintage Comparisons'!$B$4:$L$369,7,FALSE)</f>
        <v>8460</v>
      </c>
      <c r="S141" s="66">
        <f>VLOOKUP(C141,'[1]Vintage Comparisons'!$B$4:$L$369,6,FALSE)</f>
        <v>8436</v>
      </c>
      <c r="T141" s="66">
        <f>VLOOKUP(C141,'[1]Vintage Comparisons'!$B$4:$L$369,5,FALSE)</f>
        <v>8432</v>
      </c>
      <c r="U141" s="66">
        <f>VLOOKUP(C141,'[1]Vintage Comparisons'!$B$4:$L$369,4,FALSE)</f>
        <v>8405</v>
      </c>
      <c r="V141" s="67">
        <f>VLOOKUP(C141,'[1]Vintage Comparisons'!$B$4:$L$369,3,FALSE)</f>
        <v>8368</v>
      </c>
      <c r="W141" s="3"/>
      <c r="X141" s="68">
        <f t="shared" si="28"/>
        <v>275.25940398967896</v>
      </c>
    </row>
    <row r="142" spans="1:24" ht="12.75">
      <c r="A142" s="56" t="s">
        <v>246</v>
      </c>
      <c r="B142" s="56" t="s">
        <v>280</v>
      </c>
      <c r="C142" s="57" t="s">
        <v>281</v>
      </c>
      <c r="D142" s="58">
        <v>44.97655498981476</v>
      </c>
      <c r="E142" s="59">
        <f t="shared" si="25"/>
        <v>20.65520581134723</v>
      </c>
      <c r="F142" s="60">
        <v>414</v>
      </c>
      <c r="G142" s="61">
        <v>357</v>
      </c>
      <c r="H142" s="61">
        <v>392</v>
      </c>
      <c r="I142" s="61">
        <v>397</v>
      </c>
      <c r="J142" s="61">
        <v>474</v>
      </c>
      <c r="K142" s="61">
        <v>688</v>
      </c>
      <c r="L142" s="61">
        <v>802</v>
      </c>
      <c r="M142" s="62">
        <f>VLOOKUP(C142,'[1]Vintage Comparisons'!$B$4:$L$369,11,FALSE)</f>
        <v>929</v>
      </c>
      <c r="N142" s="63">
        <f>VLOOKUP(C142,'[1]Vintage Comparisons'!$B$4:$L$369,10,FALSE)</f>
        <v>929</v>
      </c>
      <c r="O142" s="40">
        <f t="shared" si="18"/>
        <v>0</v>
      </c>
      <c r="P142" s="64">
        <f>VLOOKUP(C142,'[1]Vintage Comparisons'!$B$4:$L$369,9,FALSE)</f>
        <v>931</v>
      </c>
      <c r="Q142" s="65">
        <f>VLOOKUP(C142,'[1]Vintage Comparisons'!$B$4:$L$369,8,FALSE)</f>
        <v>942</v>
      </c>
      <c r="R142" s="66">
        <f>VLOOKUP(C142,'[1]Vintage Comparisons'!$B$4:$L$369,7,FALSE)</f>
        <v>958</v>
      </c>
      <c r="S142" s="66">
        <f>VLOOKUP(C142,'[1]Vintage Comparisons'!$B$4:$L$369,6,FALSE)</f>
        <v>971</v>
      </c>
      <c r="T142" s="66">
        <f>VLOOKUP(C142,'[1]Vintage Comparisons'!$B$4:$L$369,5,FALSE)</f>
        <v>986</v>
      </c>
      <c r="U142" s="66">
        <f>VLOOKUP(C142,'[1]Vintage Comparisons'!$B$4:$L$369,4,FALSE)</f>
        <v>987</v>
      </c>
      <c r="V142" s="67">
        <f>VLOOKUP(C142,'[1]Vintage Comparisons'!$B$4:$L$369,3,FALSE)</f>
        <v>980</v>
      </c>
      <c r="W142" s="3"/>
      <c r="X142" s="68">
        <f t="shared" si="28"/>
        <v>21.789129919397507</v>
      </c>
    </row>
    <row r="143" spans="1:24" ht="12.75">
      <c r="A143" s="56" t="s">
        <v>246</v>
      </c>
      <c r="B143" s="56" t="s">
        <v>282</v>
      </c>
      <c r="C143" s="57" t="s">
        <v>283</v>
      </c>
      <c r="D143" s="58">
        <v>34.41290807723999</v>
      </c>
      <c r="E143" s="59">
        <f t="shared" si="25"/>
        <v>85.75270632102529</v>
      </c>
      <c r="F143" s="60">
        <v>1888</v>
      </c>
      <c r="G143" s="61">
        <v>1975</v>
      </c>
      <c r="H143" s="61">
        <v>2246</v>
      </c>
      <c r="I143" s="61">
        <v>2320</v>
      </c>
      <c r="J143" s="61">
        <v>2631</v>
      </c>
      <c r="K143" s="61">
        <v>2386</v>
      </c>
      <c r="L143" s="61">
        <v>2838</v>
      </c>
      <c r="M143" s="62">
        <f>VLOOKUP(C143,'[1]Vintage Comparisons'!$B$4:$L$369,11,FALSE)</f>
        <v>2951</v>
      </c>
      <c r="N143" s="63">
        <f>VLOOKUP(C143,'[1]Vintage Comparisons'!$B$4:$L$369,10,FALSE)</f>
        <v>2951</v>
      </c>
      <c r="O143" s="40">
        <f t="shared" si="18"/>
        <v>0</v>
      </c>
      <c r="P143" s="64">
        <f>VLOOKUP(C143,'[1]Vintage Comparisons'!$B$4:$L$369,9,FALSE)</f>
        <v>2960</v>
      </c>
      <c r="Q143" s="65">
        <f>VLOOKUP(C143,'[1]Vintage Comparisons'!$B$4:$L$369,8,FALSE)</f>
        <v>3000</v>
      </c>
      <c r="R143" s="66">
        <f>VLOOKUP(C143,'[1]Vintage Comparisons'!$B$4:$L$369,7,FALSE)</f>
        <v>3060</v>
      </c>
      <c r="S143" s="66">
        <f>VLOOKUP(C143,'[1]Vintage Comparisons'!$B$4:$L$369,6,FALSE)</f>
        <v>3109</v>
      </c>
      <c r="T143" s="66">
        <f>VLOOKUP(C143,'[1]Vintage Comparisons'!$B$4:$L$369,5,FALSE)</f>
        <v>3169</v>
      </c>
      <c r="U143" s="66">
        <f>VLOOKUP(C143,'[1]Vintage Comparisons'!$B$4:$L$369,4,FALSE)</f>
        <v>3229</v>
      </c>
      <c r="V143" s="67">
        <f>VLOOKUP(C143,'[1]Vintage Comparisons'!$B$4:$L$369,3,FALSE)</f>
        <v>3278</v>
      </c>
      <c r="W143" s="3"/>
      <c r="X143" s="68">
        <f t="shared" si="28"/>
        <v>95.2549547002104</v>
      </c>
    </row>
    <row r="144" spans="1:24" ht="12.75">
      <c r="A144" s="56" t="s">
        <v>246</v>
      </c>
      <c r="B144" s="56" t="s">
        <v>284</v>
      </c>
      <c r="C144" s="57" t="s">
        <v>285</v>
      </c>
      <c r="D144" s="58">
        <v>35.36258268356323</v>
      </c>
      <c r="E144" s="59">
        <f t="shared" si="25"/>
        <v>212.5975941088267</v>
      </c>
      <c r="F144" s="60">
        <v>5365</v>
      </c>
      <c r="G144" s="61">
        <v>5611</v>
      </c>
      <c r="H144" s="61">
        <v>5894</v>
      </c>
      <c r="I144" s="61">
        <v>6154</v>
      </c>
      <c r="J144" s="61">
        <v>6104</v>
      </c>
      <c r="K144" s="61">
        <v>6844</v>
      </c>
      <c r="L144" s="61">
        <v>7312</v>
      </c>
      <c r="M144" s="62">
        <f>VLOOKUP(C144,'[1]Vintage Comparisons'!$B$4:$L$369,11,FALSE)</f>
        <v>7518</v>
      </c>
      <c r="N144" s="63">
        <f>VLOOKUP(C144,'[1]Vintage Comparisons'!$B$4:$L$369,10,FALSE)</f>
        <v>7518</v>
      </c>
      <c r="O144" s="40">
        <f aca="true" t="shared" si="29" ref="O144:O151">N144-M144</f>
        <v>0</v>
      </c>
      <c r="P144" s="64">
        <f>VLOOKUP(C144,'[1]Vintage Comparisons'!$B$4:$L$369,9,FALSE)</f>
        <v>7513</v>
      </c>
      <c r="Q144" s="65">
        <f>VLOOKUP(C144,'[1]Vintage Comparisons'!$B$4:$L$369,8,FALSE)</f>
        <v>7506</v>
      </c>
      <c r="R144" s="66">
        <f>VLOOKUP(C144,'[1]Vintage Comparisons'!$B$4:$L$369,7,FALSE)</f>
        <v>7542</v>
      </c>
      <c r="S144" s="66">
        <f>VLOOKUP(C144,'[1]Vintage Comparisons'!$B$4:$L$369,6,FALSE)</f>
        <v>7534</v>
      </c>
      <c r="T144" s="66">
        <f>VLOOKUP(C144,'[1]Vintage Comparisons'!$B$4:$L$369,5,FALSE)</f>
        <v>7553</v>
      </c>
      <c r="U144" s="66">
        <f>VLOOKUP(C144,'[1]Vintage Comparisons'!$B$4:$L$369,4,FALSE)</f>
        <v>7664</v>
      </c>
      <c r="V144" s="67">
        <f>VLOOKUP(C144,'[1]Vintage Comparisons'!$B$4:$L$369,3,FALSE)</f>
        <v>7736</v>
      </c>
      <c r="W144" s="3"/>
      <c r="X144" s="68">
        <f t="shared" si="28"/>
        <v>218.7623022114769</v>
      </c>
    </row>
    <row r="145" spans="1:24" ht="12.75">
      <c r="A145" s="56" t="s">
        <v>246</v>
      </c>
      <c r="B145" s="56" t="s">
        <v>286</v>
      </c>
      <c r="C145" s="57" t="s">
        <v>287</v>
      </c>
      <c r="D145" s="58">
        <v>23.5497967004776</v>
      </c>
      <c r="E145" s="59">
        <f t="shared" si="25"/>
        <v>14.904587265200535</v>
      </c>
      <c r="F145" s="60">
        <v>298</v>
      </c>
      <c r="G145" s="61">
        <v>233</v>
      </c>
      <c r="H145" s="61">
        <v>199</v>
      </c>
      <c r="I145" s="61">
        <v>231</v>
      </c>
      <c r="J145" s="61">
        <v>277</v>
      </c>
      <c r="K145" s="61">
        <v>336</v>
      </c>
      <c r="L145" s="61">
        <v>378</v>
      </c>
      <c r="M145" s="62">
        <f>VLOOKUP(C145,'[1]Vintage Comparisons'!$B$4:$L$369,11,FALSE)</f>
        <v>351</v>
      </c>
      <c r="N145" s="63">
        <f>VLOOKUP(C145,'[1]Vintage Comparisons'!$B$4:$L$369,10,FALSE)</f>
        <v>351</v>
      </c>
      <c r="O145" s="40">
        <f t="shared" si="29"/>
        <v>0</v>
      </c>
      <c r="P145" s="64">
        <f>VLOOKUP(C145,'[1]Vintage Comparisons'!$B$4:$L$369,9,FALSE)</f>
        <v>351</v>
      </c>
      <c r="Q145" s="65">
        <f>VLOOKUP(C145,'[1]Vintage Comparisons'!$B$4:$L$369,8,FALSE)</f>
        <v>350</v>
      </c>
      <c r="R145" s="66">
        <f>VLOOKUP(C145,'[1]Vintage Comparisons'!$B$4:$L$369,7,FALSE)</f>
        <v>350</v>
      </c>
      <c r="S145" s="66">
        <f>VLOOKUP(C145,'[1]Vintage Comparisons'!$B$4:$L$369,6,FALSE)</f>
        <v>349</v>
      </c>
      <c r="T145" s="66">
        <f>VLOOKUP(C145,'[1]Vintage Comparisons'!$B$4:$L$369,5,FALSE)</f>
        <v>349</v>
      </c>
      <c r="U145" s="66">
        <f>VLOOKUP(C145,'[1]Vintage Comparisons'!$B$4:$L$369,4,FALSE)</f>
        <v>350</v>
      </c>
      <c r="V145" s="67">
        <f>VLOOKUP(C145,'[1]Vintage Comparisons'!$B$4:$L$369,3,FALSE)</f>
        <v>353</v>
      </c>
      <c r="W145" s="3"/>
      <c r="X145" s="68">
        <f t="shared" si="28"/>
        <v>14.98951368836407</v>
      </c>
    </row>
    <row r="146" spans="1:24" ht="12.75">
      <c r="A146" s="56" t="s">
        <v>246</v>
      </c>
      <c r="B146" s="56" t="s">
        <v>288</v>
      </c>
      <c r="C146" s="57" t="s">
        <v>289</v>
      </c>
      <c r="D146" s="58">
        <v>23.25122082233429</v>
      </c>
      <c r="E146" s="59">
        <f t="shared" si="25"/>
        <v>88.5114814282422</v>
      </c>
      <c r="F146" s="60">
        <v>1544</v>
      </c>
      <c r="G146" s="61">
        <v>1636</v>
      </c>
      <c r="H146" s="61">
        <v>1756</v>
      </c>
      <c r="I146" s="61">
        <v>1739</v>
      </c>
      <c r="J146" s="61">
        <v>1836</v>
      </c>
      <c r="K146" s="61">
        <v>2002</v>
      </c>
      <c r="L146" s="61">
        <v>2012</v>
      </c>
      <c r="M146" s="62">
        <f>VLOOKUP(C146,'[1]Vintage Comparisons'!$B$4:$L$369,11,FALSE)</f>
        <v>2058</v>
      </c>
      <c r="N146" s="63">
        <f>VLOOKUP(C146,'[1]Vintage Comparisons'!$B$4:$L$369,10,FALSE)</f>
        <v>2058</v>
      </c>
      <c r="O146" s="40">
        <f t="shared" si="29"/>
        <v>0</v>
      </c>
      <c r="P146" s="64">
        <f>VLOOKUP(C146,'[1]Vintage Comparisons'!$B$4:$L$369,9,FALSE)</f>
        <v>2059</v>
      </c>
      <c r="Q146" s="65">
        <f>VLOOKUP(C146,'[1]Vintage Comparisons'!$B$4:$L$369,8,FALSE)</f>
        <v>2064</v>
      </c>
      <c r="R146" s="66">
        <f>VLOOKUP(C146,'[1]Vintage Comparisons'!$B$4:$L$369,7,FALSE)</f>
        <v>2070</v>
      </c>
      <c r="S146" s="66">
        <f>VLOOKUP(C146,'[1]Vintage Comparisons'!$B$4:$L$369,6,FALSE)</f>
        <v>2062</v>
      </c>
      <c r="T146" s="66">
        <f>VLOOKUP(C146,'[1]Vintage Comparisons'!$B$4:$L$369,5,FALSE)</f>
        <v>2059</v>
      </c>
      <c r="U146" s="66">
        <f>VLOOKUP(C146,'[1]Vintage Comparisons'!$B$4:$L$369,4,FALSE)</f>
        <v>2053</v>
      </c>
      <c r="V146" s="67">
        <f>VLOOKUP(C146,'[1]Vintage Comparisons'!$B$4:$L$369,3,FALSE)</f>
        <v>2046</v>
      </c>
      <c r="W146" s="3"/>
      <c r="X146" s="68">
        <f t="shared" si="28"/>
        <v>87.99537949571601</v>
      </c>
    </row>
    <row r="147" spans="1:24" ht="12.75">
      <c r="A147" s="56" t="s">
        <v>246</v>
      </c>
      <c r="B147" s="56" t="s">
        <v>290</v>
      </c>
      <c r="C147" s="57" t="s">
        <v>291</v>
      </c>
      <c r="D147" s="58">
        <v>26.612264573574066</v>
      </c>
      <c r="E147" s="59">
        <f t="shared" si="25"/>
        <v>68.01375339539224</v>
      </c>
      <c r="F147" s="60">
        <v>222</v>
      </c>
      <c r="G147" s="61">
        <v>191</v>
      </c>
      <c r="H147" s="61">
        <v>213</v>
      </c>
      <c r="I147" s="61">
        <v>265</v>
      </c>
      <c r="J147" s="61">
        <v>489</v>
      </c>
      <c r="K147" s="61">
        <v>1049</v>
      </c>
      <c r="L147" s="61">
        <v>1561</v>
      </c>
      <c r="M147" s="62">
        <f>VLOOKUP(C147,'[1]Vintage Comparisons'!$B$4:$L$369,11,FALSE)</f>
        <v>1810</v>
      </c>
      <c r="N147" s="63">
        <f>VLOOKUP(C147,'[1]Vintage Comparisons'!$B$4:$L$369,10,FALSE)</f>
        <v>1806</v>
      </c>
      <c r="O147" s="40">
        <f t="shared" si="29"/>
        <v>-4</v>
      </c>
      <c r="P147" s="64">
        <f>VLOOKUP(C147,'[1]Vintage Comparisons'!$B$4:$L$369,9,FALSE)</f>
        <v>1807</v>
      </c>
      <c r="Q147" s="65">
        <f>VLOOKUP(C147,'[1]Vintage Comparisons'!$B$4:$L$369,8,FALSE)</f>
        <v>1814</v>
      </c>
      <c r="R147" s="66">
        <f>VLOOKUP(C147,'[1]Vintage Comparisons'!$B$4:$L$369,7,FALSE)</f>
        <v>1830</v>
      </c>
      <c r="S147" s="66">
        <f>VLOOKUP(C147,'[1]Vintage Comparisons'!$B$4:$L$369,6,FALSE)</f>
        <v>1834</v>
      </c>
      <c r="T147" s="66">
        <f>VLOOKUP(C147,'[1]Vintage Comparisons'!$B$4:$L$369,5,FALSE)</f>
        <v>1844</v>
      </c>
      <c r="U147" s="66">
        <f>VLOOKUP(C147,'[1]Vintage Comparisons'!$B$4:$L$369,4,FALSE)</f>
        <v>1845</v>
      </c>
      <c r="V147" s="67">
        <f>VLOOKUP(C147,'[1]Vintage Comparisons'!$B$4:$L$369,3,FALSE)</f>
        <v>1849</v>
      </c>
      <c r="W147" s="3"/>
      <c r="X147" s="68">
        <f t="shared" si="28"/>
        <v>69.47924310943661</v>
      </c>
    </row>
    <row r="148" spans="1:24" ht="12.75">
      <c r="A148" s="56" t="s">
        <v>246</v>
      </c>
      <c r="B148" s="56" t="s">
        <v>292</v>
      </c>
      <c r="C148" s="57" t="s">
        <v>293</v>
      </c>
      <c r="D148" s="58">
        <v>14.386335760354996</v>
      </c>
      <c r="E148" s="59">
        <f t="shared" si="25"/>
        <v>262.5407930773054</v>
      </c>
      <c r="F148" s="60">
        <v>1159</v>
      </c>
      <c r="G148" s="61">
        <v>1085</v>
      </c>
      <c r="H148" s="61">
        <v>905</v>
      </c>
      <c r="I148" s="61">
        <v>1279</v>
      </c>
      <c r="J148" s="61">
        <v>2236</v>
      </c>
      <c r="K148" s="61">
        <v>2929</v>
      </c>
      <c r="L148" s="61">
        <v>3399</v>
      </c>
      <c r="M148" s="62">
        <f>VLOOKUP(C148,'[1]Vintage Comparisons'!$B$4:$L$369,11,FALSE)</f>
        <v>3777</v>
      </c>
      <c r="N148" s="63">
        <f>VLOOKUP(C148,'[1]Vintage Comparisons'!$B$4:$L$369,10,FALSE)</f>
        <v>3777</v>
      </c>
      <c r="O148" s="40">
        <f t="shared" si="29"/>
        <v>0</v>
      </c>
      <c r="P148" s="64">
        <f>VLOOKUP(C148,'[1]Vintage Comparisons'!$B$4:$L$369,9,FALSE)</f>
        <v>3777</v>
      </c>
      <c r="Q148" s="65">
        <f>VLOOKUP(C148,'[1]Vintage Comparisons'!$B$4:$L$369,8,FALSE)</f>
        <v>3783</v>
      </c>
      <c r="R148" s="66">
        <f>VLOOKUP(C148,'[1]Vintage Comparisons'!$B$4:$L$369,7,FALSE)</f>
        <v>3798</v>
      </c>
      <c r="S148" s="66">
        <f>VLOOKUP(C148,'[1]Vintage Comparisons'!$B$4:$L$369,6,FALSE)</f>
        <v>3795</v>
      </c>
      <c r="T148" s="66">
        <f>VLOOKUP(C148,'[1]Vintage Comparisons'!$B$4:$L$369,5,FALSE)</f>
        <v>3799</v>
      </c>
      <c r="U148" s="66">
        <f>VLOOKUP(C148,'[1]Vintage Comparisons'!$B$4:$L$369,4,FALSE)</f>
        <v>3801</v>
      </c>
      <c r="V148" s="67">
        <f>VLOOKUP(C148,'[1]Vintage Comparisons'!$B$4:$L$369,3,FALSE)</f>
        <v>3774</v>
      </c>
      <c r="W148" s="3"/>
      <c r="X148" s="68">
        <f t="shared" si="28"/>
        <v>262.33226186755377</v>
      </c>
    </row>
    <row r="149" spans="1:24" ht="12.75">
      <c r="A149" s="56" t="s">
        <v>246</v>
      </c>
      <c r="B149" s="56" t="s">
        <v>294</v>
      </c>
      <c r="C149" s="57" t="s">
        <v>295</v>
      </c>
      <c r="D149" s="58">
        <v>37.268550634384155</v>
      </c>
      <c r="E149" s="59">
        <f t="shared" si="25"/>
        <v>20.124206260601028</v>
      </c>
      <c r="F149" s="60">
        <v>367</v>
      </c>
      <c r="G149" s="61">
        <v>444</v>
      </c>
      <c r="H149" s="61">
        <v>429</v>
      </c>
      <c r="I149" s="61">
        <v>426</v>
      </c>
      <c r="J149" s="61">
        <v>492</v>
      </c>
      <c r="K149" s="61">
        <v>603</v>
      </c>
      <c r="L149" s="61">
        <v>740</v>
      </c>
      <c r="M149" s="62">
        <f>VLOOKUP(C149,'[1]Vintage Comparisons'!$B$4:$L$369,11,FALSE)</f>
        <v>750</v>
      </c>
      <c r="N149" s="63">
        <f>VLOOKUP(C149,'[1]Vintage Comparisons'!$B$4:$L$369,10,FALSE)</f>
        <v>750</v>
      </c>
      <c r="O149" s="40">
        <f t="shared" si="29"/>
        <v>0</v>
      </c>
      <c r="P149" s="64">
        <f>VLOOKUP(C149,'[1]Vintage Comparisons'!$B$4:$L$369,9,FALSE)</f>
        <v>750</v>
      </c>
      <c r="Q149" s="65">
        <f>VLOOKUP(C149,'[1]Vintage Comparisons'!$B$4:$L$369,8,FALSE)</f>
        <v>753</v>
      </c>
      <c r="R149" s="66">
        <f>VLOOKUP(C149,'[1]Vintage Comparisons'!$B$4:$L$369,7,FALSE)</f>
        <v>756</v>
      </c>
      <c r="S149" s="66">
        <f>VLOOKUP(C149,'[1]Vintage Comparisons'!$B$4:$L$369,6,FALSE)</f>
        <v>753</v>
      </c>
      <c r="T149" s="66">
        <f>VLOOKUP(C149,'[1]Vintage Comparisons'!$B$4:$L$369,5,FALSE)</f>
        <v>758</v>
      </c>
      <c r="U149" s="66">
        <f>VLOOKUP(C149,'[1]Vintage Comparisons'!$B$4:$L$369,4,FALSE)</f>
        <v>762</v>
      </c>
      <c r="V149" s="67">
        <f>VLOOKUP(C149,'[1]Vintage Comparisons'!$B$4:$L$369,3,FALSE)</f>
        <v>764</v>
      </c>
      <c r="W149" s="3"/>
      <c r="X149" s="68">
        <f t="shared" si="28"/>
        <v>20.499858110798915</v>
      </c>
    </row>
    <row r="150" spans="1:24" ht="12.75">
      <c r="A150" s="56" t="s">
        <v>246</v>
      </c>
      <c r="B150" s="56" t="s">
        <v>296</v>
      </c>
      <c r="C150" s="57" t="s">
        <v>297</v>
      </c>
      <c r="D150" s="58">
        <v>31.99323081970215</v>
      </c>
      <c r="E150" s="59">
        <f t="shared" si="25"/>
        <v>30.819019359332696</v>
      </c>
      <c r="F150" s="60">
        <v>353</v>
      </c>
      <c r="G150" s="61">
        <v>391</v>
      </c>
      <c r="H150" s="61">
        <v>342</v>
      </c>
      <c r="I150" s="61">
        <v>292</v>
      </c>
      <c r="J150" s="61">
        <v>405</v>
      </c>
      <c r="K150" s="61">
        <v>694</v>
      </c>
      <c r="L150" s="61">
        <v>899</v>
      </c>
      <c r="M150" s="62">
        <f>VLOOKUP(C150,'[1]Vintage Comparisons'!$B$4:$L$369,11,FALSE)</f>
        <v>986</v>
      </c>
      <c r="N150" s="63">
        <f>VLOOKUP(C150,'[1]Vintage Comparisons'!$B$4:$L$369,10,FALSE)</f>
        <v>986</v>
      </c>
      <c r="O150" s="40">
        <f t="shared" si="29"/>
        <v>0</v>
      </c>
      <c r="P150" s="64">
        <f>VLOOKUP(C150,'[1]Vintage Comparisons'!$B$4:$L$369,9,FALSE)</f>
        <v>988</v>
      </c>
      <c r="Q150" s="65">
        <f>VLOOKUP(C150,'[1]Vintage Comparisons'!$B$4:$L$369,8,FALSE)</f>
        <v>995</v>
      </c>
      <c r="R150" s="66">
        <f>VLOOKUP(C150,'[1]Vintage Comparisons'!$B$4:$L$369,7,FALSE)</f>
        <v>1009</v>
      </c>
      <c r="S150" s="66">
        <f>VLOOKUP(C150,'[1]Vintage Comparisons'!$B$4:$L$369,6,FALSE)</f>
        <v>1017</v>
      </c>
      <c r="T150" s="66">
        <f>VLOOKUP(C150,'[1]Vintage Comparisons'!$B$4:$L$369,5,FALSE)</f>
        <v>1027</v>
      </c>
      <c r="U150" s="66">
        <f>VLOOKUP(C150,'[1]Vintage Comparisons'!$B$4:$L$369,4,FALSE)</f>
        <v>1036</v>
      </c>
      <c r="V150" s="67">
        <f>VLOOKUP(C150,'[1]Vintage Comparisons'!$B$4:$L$369,3,FALSE)</f>
        <v>1041</v>
      </c>
      <c r="W150" s="3"/>
      <c r="X150" s="68">
        <f t="shared" si="28"/>
        <v>32.53813301527925</v>
      </c>
    </row>
    <row r="151" spans="1:24" ht="12.75">
      <c r="A151" s="56" t="s">
        <v>246</v>
      </c>
      <c r="B151" s="56" t="s">
        <v>298</v>
      </c>
      <c r="C151" s="57" t="s">
        <v>299</v>
      </c>
      <c r="D151" s="58">
        <v>20.17629849910736</v>
      </c>
      <c r="E151" s="59">
        <f t="shared" si="25"/>
        <v>77.96276408527524</v>
      </c>
      <c r="F151" s="60">
        <v>1136</v>
      </c>
      <c r="G151" s="61">
        <v>979</v>
      </c>
      <c r="H151" s="61">
        <v>939</v>
      </c>
      <c r="I151" s="61">
        <v>1037</v>
      </c>
      <c r="J151" s="61">
        <v>1145</v>
      </c>
      <c r="K151" s="61">
        <v>1341</v>
      </c>
      <c r="L151" s="61">
        <v>1375</v>
      </c>
      <c r="M151" s="62">
        <f>VLOOKUP(C151,'[1]Vintage Comparisons'!$B$4:$L$369,11,FALSE)</f>
        <v>1573</v>
      </c>
      <c r="N151" s="63">
        <f>VLOOKUP(C151,'[1]Vintage Comparisons'!$B$4:$L$369,10,FALSE)</f>
        <v>1563</v>
      </c>
      <c r="O151" s="40">
        <f t="shared" si="29"/>
        <v>-10</v>
      </c>
      <c r="P151" s="64">
        <f>VLOOKUP(C151,'[1]Vintage Comparisons'!$B$4:$L$369,9,FALSE)</f>
        <v>1563</v>
      </c>
      <c r="Q151" s="65">
        <f>VLOOKUP(C151,'[1]Vintage Comparisons'!$B$4:$L$369,8,FALSE)</f>
        <v>1564</v>
      </c>
      <c r="R151" s="66">
        <f>VLOOKUP(C151,'[1]Vintage Comparisons'!$B$4:$L$369,7,FALSE)</f>
        <v>1576</v>
      </c>
      <c r="S151" s="66">
        <f>VLOOKUP(C151,'[1]Vintage Comparisons'!$B$4:$L$369,6,FALSE)</f>
        <v>1570</v>
      </c>
      <c r="T151" s="66">
        <f>VLOOKUP(C151,'[1]Vintage Comparisons'!$B$4:$L$369,5,FALSE)</f>
        <v>1584</v>
      </c>
      <c r="U151" s="66">
        <f>VLOOKUP(C151,'[1]Vintage Comparisons'!$B$4:$L$369,4,FALSE)</f>
        <v>1584</v>
      </c>
      <c r="V151" s="67">
        <f>VLOOKUP(C151,'[1]Vintage Comparisons'!$B$4:$L$369,3,FALSE)</f>
        <v>1574</v>
      </c>
      <c r="W151" s="3"/>
      <c r="X151" s="68">
        <f t="shared" si="28"/>
        <v>78.01232719022455</v>
      </c>
    </row>
    <row r="152" spans="1:24" ht="12.75">
      <c r="A152" s="56"/>
      <c r="B152" s="56"/>
      <c r="C152" s="57"/>
      <c r="D152" s="58"/>
      <c r="E152" s="59"/>
      <c r="F152" s="60"/>
      <c r="G152" s="61"/>
      <c r="H152" s="61"/>
      <c r="I152" s="61"/>
      <c r="J152" s="61"/>
      <c r="K152" s="61"/>
      <c r="L152" s="61"/>
      <c r="M152" s="62"/>
      <c r="N152" s="63"/>
      <c r="O152" s="40"/>
      <c r="P152" s="64"/>
      <c r="Q152" s="65"/>
      <c r="R152" s="66"/>
      <c r="S152" s="66"/>
      <c r="T152" s="66"/>
      <c r="U152" s="66"/>
      <c r="V152" s="67"/>
      <c r="W152" s="3"/>
      <c r="X152" s="68"/>
    </row>
    <row r="153" spans="1:24" ht="12.75">
      <c r="A153" s="54" t="s">
        <v>300</v>
      </c>
      <c r="B153" s="32" t="s">
        <v>18</v>
      </c>
      <c r="C153" s="33" t="s">
        <v>301</v>
      </c>
      <c r="D153" s="34">
        <v>618.4038696289062</v>
      </c>
      <c r="E153" s="35">
        <f aca="true" t="shared" si="30" ref="E153:E176">M153/D153</f>
        <v>737.7508815942157</v>
      </c>
      <c r="F153" s="41">
        <f aca="true" t="shared" si="31" ref="F153:N153">SUBTOTAL(9,F154:F176)</f>
        <v>335496</v>
      </c>
      <c r="G153" s="42">
        <f t="shared" si="31"/>
        <v>332107</v>
      </c>
      <c r="H153" s="42">
        <f t="shared" si="31"/>
        <v>367971</v>
      </c>
      <c r="I153" s="42">
        <f t="shared" si="31"/>
        <v>429353</v>
      </c>
      <c r="J153" s="42">
        <f t="shared" si="31"/>
        <v>459050</v>
      </c>
      <c r="K153" s="42">
        <f t="shared" si="31"/>
        <v>443018</v>
      </c>
      <c r="L153" s="42">
        <f t="shared" si="31"/>
        <v>456310</v>
      </c>
      <c r="M153" s="43">
        <f t="shared" si="31"/>
        <v>456228</v>
      </c>
      <c r="N153" s="55">
        <f t="shared" si="31"/>
        <v>456226</v>
      </c>
      <c r="O153" s="40">
        <f aca="true" t="shared" si="32" ref="O153:O197">N153-M153</f>
        <v>-2</v>
      </c>
      <c r="P153" s="41">
        <f aca="true" t="shared" si="33" ref="P153:V153">SUBTOTAL(9,P154:P176)</f>
        <v>456630</v>
      </c>
      <c r="Q153" s="42">
        <f t="shared" si="33"/>
        <v>456895</v>
      </c>
      <c r="R153" s="42">
        <f t="shared" si="33"/>
        <v>459305</v>
      </c>
      <c r="S153" s="42">
        <f t="shared" si="33"/>
        <v>460829</v>
      </c>
      <c r="T153" s="42">
        <f t="shared" si="33"/>
        <v>460874</v>
      </c>
      <c r="U153" s="42">
        <f t="shared" si="33"/>
        <v>460828</v>
      </c>
      <c r="V153" s="43">
        <f t="shared" si="33"/>
        <v>460520</v>
      </c>
      <c r="W153" s="31"/>
      <c r="X153" s="53">
        <f aca="true" t="shared" si="34" ref="X153:X176">V153/D153</f>
        <v>744.6913297556665</v>
      </c>
    </row>
    <row r="154" spans="1:24" ht="12.75">
      <c r="A154" s="56" t="s">
        <v>300</v>
      </c>
      <c r="B154" s="56" t="s">
        <v>302</v>
      </c>
      <c r="C154" s="57" t="s">
        <v>303</v>
      </c>
      <c r="D154" s="58">
        <v>23.242000699043274</v>
      </c>
      <c r="E154" s="59">
        <f t="shared" si="30"/>
        <v>1210.9112448808467</v>
      </c>
      <c r="F154" s="60">
        <v>7095</v>
      </c>
      <c r="G154" s="61">
        <v>7842</v>
      </c>
      <c r="H154" s="61">
        <v>10166</v>
      </c>
      <c r="I154" s="61">
        <v>15718</v>
      </c>
      <c r="J154" s="61">
        <v>21717</v>
      </c>
      <c r="K154" s="61">
        <v>26271</v>
      </c>
      <c r="L154" s="61">
        <v>27323</v>
      </c>
      <c r="M154" s="62">
        <f>VLOOKUP(C154,'[1]Vintage Comparisons'!$B$4:$L$369,11,FALSE)</f>
        <v>28144</v>
      </c>
      <c r="N154" s="63">
        <f>VLOOKUP(C154,'[1]Vintage Comparisons'!$B$4:$L$369,10,FALSE)</f>
        <v>28143</v>
      </c>
      <c r="O154" s="40">
        <f t="shared" si="32"/>
        <v>-1</v>
      </c>
      <c r="P154" s="64">
        <f>VLOOKUP(C154,'[1]Vintage Comparisons'!$B$4:$L$369,9,FALSE)</f>
        <v>28175</v>
      </c>
      <c r="Q154" s="65">
        <f>VLOOKUP(C154,'[1]Vintage Comparisons'!$B$4:$L$369,8,FALSE)</f>
        <v>28241</v>
      </c>
      <c r="R154" s="66">
        <f>VLOOKUP(C154,'[1]Vintage Comparisons'!$B$4:$L$369,7,FALSE)</f>
        <v>28399</v>
      </c>
      <c r="S154" s="66">
        <f>VLOOKUP(C154,'[1]Vintage Comparisons'!$B$4:$L$369,6,FALSE)</f>
        <v>28503</v>
      </c>
      <c r="T154" s="66">
        <f>VLOOKUP(C154,'[1]Vintage Comparisons'!$B$4:$L$369,5,FALSE)</f>
        <v>28555</v>
      </c>
      <c r="U154" s="66">
        <f>VLOOKUP(C154,'[1]Vintage Comparisons'!$B$4:$L$369,4,FALSE)</f>
        <v>28551</v>
      </c>
      <c r="V154" s="67">
        <f>VLOOKUP(C154,'[1]Vintage Comparisons'!$B$4:$L$369,3,FALSE)</f>
        <v>28510</v>
      </c>
      <c r="W154" s="3"/>
      <c r="X154" s="68">
        <f t="shared" si="34"/>
        <v>1226.6585983354512</v>
      </c>
    </row>
    <row r="155" spans="1:24" ht="12.75">
      <c r="A155" s="56" t="s">
        <v>300</v>
      </c>
      <c r="B155" s="56" t="s">
        <v>304</v>
      </c>
      <c r="C155" s="57" t="s">
        <v>305</v>
      </c>
      <c r="D155" s="58">
        <v>51.74499261379242</v>
      </c>
      <c r="E155" s="59">
        <f t="shared" si="30"/>
        <v>23.46120732997096</v>
      </c>
      <c r="F155" s="60">
        <v>545</v>
      </c>
      <c r="G155" s="61">
        <v>479</v>
      </c>
      <c r="H155" s="61">
        <v>597</v>
      </c>
      <c r="I155" s="61">
        <v>636</v>
      </c>
      <c r="J155" s="61">
        <v>863</v>
      </c>
      <c r="K155" s="61">
        <v>1038</v>
      </c>
      <c r="L155" s="61">
        <v>1187</v>
      </c>
      <c r="M155" s="62">
        <f>VLOOKUP(C155,'[1]Vintage Comparisons'!$B$4:$L$369,11,FALSE)</f>
        <v>1214</v>
      </c>
      <c r="N155" s="63">
        <f>VLOOKUP(C155,'[1]Vintage Comparisons'!$B$4:$L$369,10,FALSE)</f>
        <v>1214</v>
      </c>
      <c r="O155" s="40">
        <f t="shared" si="32"/>
        <v>0</v>
      </c>
      <c r="P155" s="64">
        <f>VLOOKUP(C155,'[1]Vintage Comparisons'!$B$4:$L$369,9,FALSE)</f>
        <v>1216</v>
      </c>
      <c r="Q155" s="65">
        <f>VLOOKUP(C155,'[1]Vintage Comparisons'!$B$4:$L$369,8,FALSE)</f>
        <v>1222</v>
      </c>
      <c r="R155" s="66">
        <f>VLOOKUP(C155,'[1]Vintage Comparisons'!$B$4:$L$369,7,FALSE)</f>
        <v>1234</v>
      </c>
      <c r="S155" s="66">
        <f>VLOOKUP(C155,'[1]Vintage Comparisons'!$B$4:$L$369,6,FALSE)</f>
        <v>1244</v>
      </c>
      <c r="T155" s="66">
        <f>VLOOKUP(C155,'[1]Vintage Comparisons'!$B$4:$L$369,5,FALSE)</f>
        <v>1261</v>
      </c>
      <c r="U155" s="66">
        <f>VLOOKUP(C155,'[1]Vintage Comparisons'!$B$4:$L$369,4,FALSE)</f>
        <v>1264</v>
      </c>
      <c r="V155" s="67">
        <f>VLOOKUP(C155,'[1]Vintage Comparisons'!$B$4:$L$369,3,FALSE)</f>
        <v>1276</v>
      </c>
      <c r="W155" s="3"/>
      <c r="X155" s="68">
        <f t="shared" si="34"/>
        <v>24.659390900364865</v>
      </c>
    </row>
    <row r="156" spans="1:24" ht="12.75">
      <c r="A156" s="56" t="s">
        <v>300</v>
      </c>
      <c r="B156" s="56" t="s">
        <v>306</v>
      </c>
      <c r="C156" s="57" t="s">
        <v>307</v>
      </c>
      <c r="D156" s="58">
        <v>34.70525109767914</v>
      </c>
      <c r="E156" s="59">
        <f t="shared" si="30"/>
        <v>96.21022451623439</v>
      </c>
      <c r="F156" s="60">
        <v>884</v>
      </c>
      <c r="G156" s="61">
        <v>1012</v>
      </c>
      <c r="H156" s="61">
        <v>1182</v>
      </c>
      <c r="I156" s="61">
        <v>1414</v>
      </c>
      <c r="J156" s="61">
        <v>1907</v>
      </c>
      <c r="K156" s="61">
        <v>2318</v>
      </c>
      <c r="L156" s="61">
        <v>3001</v>
      </c>
      <c r="M156" s="62">
        <f>VLOOKUP(C156,'[1]Vintage Comparisons'!$B$4:$L$369,11,FALSE)</f>
        <v>3339</v>
      </c>
      <c r="N156" s="63">
        <f>VLOOKUP(C156,'[1]Vintage Comparisons'!$B$4:$L$369,10,FALSE)</f>
        <v>3339</v>
      </c>
      <c r="O156" s="40">
        <f t="shared" si="32"/>
        <v>0</v>
      </c>
      <c r="P156" s="64">
        <f>VLOOKUP(C156,'[1]Vintage Comparisons'!$B$4:$L$369,9,FALSE)</f>
        <v>3356</v>
      </c>
      <c r="Q156" s="65">
        <f>VLOOKUP(C156,'[1]Vintage Comparisons'!$B$4:$L$369,8,FALSE)</f>
        <v>3417</v>
      </c>
      <c r="R156" s="66">
        <f>VLOOKUP(C156,'[1]Vintage Comparisons'!$B$4:$L$369,7,FALSE)</f>
        <v>3486</v>
      </c>
      <c r="S156" s="66">
        <f>VLOOKUP(C156,'[1]Vintage Comparisons'!$B$4:$L$369,6,FALSE)</f>
        <v>3547</v>
      </c>
      <c r="T156" s="66">
        <f>VLOOKUP(C156,'[1]Vintage Comparisons'!$B$4:$L$369,5,FALSE)</f>
        <v>3592</v>
      </c>
      <c r="U156" s="66">
        <f>VLOOKUP(C156,'[1]Vintage Comparisons'!$B$4:$L$369,4,FALSE)</f>
        <v>3633</v>
      </c>
      <c r="V156" s="67">
        <f>VLOOKUP(C156,'[1]Vintage Comparisons'!$B$4:$L$369,3,FALSE)</f>
        <v>3695</v>
      </c>
      <c r="W156" s="3"/>
      <c r="X156" s="68">
        <f t="shared" si="34"/>
        <v>106.46803821128664</v>
      </c>
    </row>
    <row r="157" spans="1:24" ht="12.75">
      <c r="A157" s="56" t="s">
        <v>300</v>
      </c>
      <c r="B157" s="56" t="s">
        <v>308</v>
      </c>
      <c r="C157" s="57" t="s">
        <v>309</v>
      </c>
      <c r="D157" s="58">
        <v>36.726927280426025</v>
      </c>
      <c r="E157" s="59">
        <f t="shared" si="30"/>
        <v>35.614196363688485</v>
      </c>
      <c r="F157" s="60">
        <v>1464</v>
      </c>
      <c r="G157" s="61">
        <v>1284</v>
      </c>
      <c r="H157" s="61">
        <v>1292</v>
      </c>
      <c r="I157" s="61">
        <v>1155</v>
      </c>
      <c r="J157" s="61">
        <v>1025</v>
      </c>
      <c r="K157" s="61">
        <v>1123</v>
      </c>
      <c r="L157" s="61">
        <v>1280</v>
      </c>
      <c r="M157" s="62">
        <f>VLOOKUP(C157,'[1]Vintage Comparisons'!$B$4:$L$369,11,FALSE)</f>
        <v>1308</v>
      </c>
      <c r="N157" s="63">
        <f>VLOOKUP(C157,'[1]Vintage Comparisons'!$B$4:$L$369,10,FALSE)</f>
        <v>1311</v>
      </c>
      <c r="O157" s="40">
        <f t="shared" si="32"/>
        <v>3</v>
      </c>
      <c r="P157" s="64">
        <f>VLOOKUP(C157,'[1]Vintage Comparisons'!$B$4:$L$369,9,FALSE)</f>
        <v>1312</v>
      </c>
      <c r="Q157" s="65">
        <f>VLOOKUP(C157,'[1]Vintage Comparisons'!$B$4:$L$369,8,FALSE)</f>
        <v>1312</v>
      </c>
      <c r="R157" s="66">
        <f>VLOOKUP(C157,'[1]Vintage Comparisons'!$B$4:$L$369,7,FALSE)</f>
        <v>1327</v>
      </c>
      <c r="S157" s="66">
        <f>VLOOKUP(C157,'[1]Vintage Comparisons'!$B$4:$L$369,6,FALSE)</f>
        <v>1327</v>
      </c>
      <c r="T157" s="66">
        <f>VLOOKUP(C157,'[1]Vintage Comparisons'!$B$4:$L$369,5,FALSE)</f>
        <v>1323</v>
      </c>
      <c r="U157" s="66">
        <f>VLOOKUP(C157,'[1]Vintage Comparisons'!$B$4:$L$369,4,FALSE)</f>
        <v>1318</v>
      </c>
      <c r="V157" s="67">
        <f>VLOOKUP(C157,'[1]Vintage Comparisons'!$B$4:$L$369,3,FALSE)</f>
        <v>1313</v>
      </c>
      <c r="W157" s="3"/>
      <c r="X157" s="68">
        <f t="shared" si="34"/>
        <v>35.750336258045095</v>
      </c>
    </row>
    <row r="158" spans="1:24" ht="12.75">
      <c r="A158" s="56" t="s">
        <v>300</v>
      </c>
      <c r="B158" s="56" t="s">
        <v>310</v>
      </c>
      <c r="C158" s="57" t="s">
        <v>311</v>
      </c>
      <c r="D158" s="58">
        <v>22.87054067850113</v>
      </c>
      <c r="E158" s="59">
        <f t="shared" si="30"/>
        <v>2389.668034887132</v>
      </c>
      <c r="F158" s="60">
        <v>43930</v>
      </c>
      <c r="G158" s="61">
        <v>41664</v>
      </c>
      <c r="H158" s="61">
        <v>49211</v>
      </c>
      <c r="I158" s="61">
        <v>61553</v>
      </c>
      <c r="J158" s="61">
        <v>66676</v>
      </c>
      <c r="K158" s="61">
        <v>55112</v>
      </c>
      <c r="L158" s="61">
        <v>56632</v>
      </c>
      <c r="M158" s="62">
        <f>VLOOKUP(C158,'[1]Vintage Comparisons'!$B$4:$L$369,11,FALSE)</f>
        <v>54653</v>
      </c>
      <c r="N158" s="63">
        <f>VLOOKUP(C158,'[1]Vintage Comparisons'!$B$4:$L$369,10,FALSE)</f>
        <v>54653</v>
      </c>
      <c r="O158" s="40">
        <f t="shared" si="32"/>
        <v>0</v>
      </c>
      <c r="P158" s="64">
        <f>VLOOKUP(C158,'[1]Vintage Comparisons'!$B$4:$L$369,9,FALSE)</f>
        <v>54675</v>
      </c>
      <c r="Q158" s="65">
        <f>VLOOKUP(C158,'[1]Vintage Comparisons'!$B$4:$L$369,8,FALSE)</f>
        <v>54635</v>
      </c>
      <c r="R158" s="66">
        <f>VLOOKUP(C158,'[1]Vintage Comparisons'!$B$4:$L$369,7,FALSE)</f>
        <v>54806</v>
      </c>
      <c r="S158" s="66">
        <f>VLOOKUP(C158,'[1]Vintage Comparisons'!$B$4:$L$369,6,FALSE)</f>
        <v>54879</v>
      </c>
      <c r="T158" s="66">
        <f>VLOOKUP(C158,'[1]Vintage Comparisons'!$B$4:$L$369,5,FALSE)</f>
        <v>54722</v>
      </c>
      <c r="U158" s="66">
        <f>VLOOKUP(C158,'[1]Vintage Comparisons'!$B$4:$L$369,4,FALSE)</f>
        <v>54589</v>
      </c>
      <c r="V158" s="67">
        <f>VLOOKUP(C158,'[1]Vintage Comparisons'!$B$4:$L$369,3,FALSE)</f>
        <v>54428</v>
      </c>
      <c r="W158" s="3"/>
      <c r="X158" s="68">
        <f t="shared" si="34"/>
        <v>2379.8300514671987</v>
      </c>
    </row>
    <row r="159" spans="1:24" ht="12.75">
      <c r="A159" s="56" t="s">
        <v>300</v>
      </c>
      <c r="B159" s="56" t="s">
        <v>312</v>
      </c>
      <c r="C159" s="57" t="s">
        <v>313</v>
      </c>
      <c r="D159" s="58">
        <v>12.969996750354767</v>
      </c>
      <c r="E159" s="59">
        <f t="shared" si="30"/>
        <v>1087.124404993727</v>
      </c>
      <c r="F159" s="60">
        <v>3327</v>
      </c>
      <c r="G159" s="61">
        <v>3403</v>
      </c>
      <c r="H159" s="61">
        <v>4881</v>
      </c>
      <c r="I159" s="61">
        <v>10294</v>
      </c>
      <c r="J159" s="61">
        <v>13029</v>
      </c>
      <c r="K159" s="61">
        <v>12905</v>
      </c>
      <c r="L159" s="61">
        <v>13367</v>
      </c>
      <c r="M159" s="62">
        <f>VLOOKUP(C159,'[1]Vintage Comparisons'!$B$4:$L$369,11,FALSE)</f>
        <v>14100</v>
      </c>
      <c r="N159" s="63">
        <f>VLOOKUP(C159,'[1]Vintage Comparisons'!$B$4:$L$369,10,FALSE)</f>
        <v>14100</v>
      </c>
      <c r="O159" s="40">
        <f t="shared" si="32"/>
        <v>0</v>
      </c>
      <c r="P159" s="64">
        <f>VLOOKUP(C159,'[1]Vintage Comparisons'!$B$4:$L$369,9,FALSE)</f>
        <v>14142</v>
      </c>
      <c r="Q159" s="65">
        <f>VLOOKUP(C159,'[1]Vintage Comparisons'!$B$4:$L$369,8,FALSE)</f>
        <v>14277</v>
      </c>
      <c r="R159" s="66">
        <f>VLOOKUP(C159,'[1]Vintage Comparisons'!$B$4:$L$369,7,FALSE)</f>
        <v>14509</v>
      </c>
      <c r="S159" s="66">
        <f>VLOOKUP(C159,'[1]Vintage Comparisons'!$B$4:$L$369,6,FALSE)</f>
        <v>14685</v>
      </c>
      <c r="T159" s="66">
        <f>VLOOKUP(C159,'[1]Vintage Comparisons'!$B$4:$L$369,5,FALSE)</f>
        <v>14779</v>
      </c>
      <c r="U159" s="66">
        <f>VLOOKUP(C159,'[1]Vintage Comparisons'!$B$4:$L$369,4,FALSE)</f>
        <v>14861</v>
      </c>
      <c r="V159" s="67">
        <f>VLOOKUP(C159,'[1]Vintage Comparisons'!$B$4:$L$369,3,FALSE)</f>
        <v>14937</v>
      </c>
      <c r="W159" s="3"/>
      <c r="X159" s="68">
        <f t="shared" si="34"/>
        <v>1151.6579600986738</v>
      </c>
    </row>
    <row r="160" spans="1:24" ht="12.75">
      <c r="A160" s="56" t="s">
        <v>300</v>
      </c>
      <c r="B160" s="56" t="s">
        <v>314</v>
      </c>
      <c r="C160" s="57" t="s">
        <v>315</v>
      </c>
      <c r="D160" s="58">
        <v>42.235472083091736</v>
      </c>
      <c r="E160" s="59">
        <f t="shared" si="30"/>
        <v>36.01238307476873</v>
      </c>
      <c r="F160" s="60">
        <v>674</v>
      </c>
      <c r="G160" s="61">
        <v>668</v>
      </c>
      <c r="H160" s="61">
        <v>740</v>
      </c>
      <c r="I160" s="61">
        <v>874</v>
      </c>
      <c r="J160" s="61">
        <v>1008</v>
      </c>
      <c r="K160" s="61">
        <v>1204</v>
      </c>
      <c r="L160" s="61">
        <v>1403</v>
      </c>
      <c r="M160" s="62">
        <f>VLOOKUP(C160,'[1]Vintage Comparisons'!$B$4:$L$369,11,FALSE)</f>
        <v>1521</v>
      </c>
      <c r="N160" s="63">
        <f>VLOOKUP(C160,'[1]Vintage Comparisons'!$B$4:$L$369,10,FALSE)</f>
        <v>1523</v>
      </c>
      <c r="O160" s="40">
        <f t="shared" si="32"/>
        <v>2</v>
      </c>
      <c r="P160" s="64">
        <f>VLOOKUP(C160,'[1]Vintage Comparisons'!$B$4:$L$369,9,FALSE)</f>
        <v>1529</v>
      </c>
      <c r="Q160" s="65">
        <f>VLOOKUP(C160,'[1]Vintage Comparisons'!$B$4:$L$369,8,FALSE)</f>
        <v>1547</v>
      </c>
      <c r="R160" s="66">
        <f>VLOOKUP(C160,'[1]Vintage Comparisons'!$B$4:$L$369,7,FALSE)</f>
        <v>1574</v>
      </c>
      <c r="S160" s="66">
        <f>VLOOKUP(C160,'[1]Vintage Comparisons'!$B$4:$L$369,6,FALSE)</f>
        <v>1600</v>
      </c>
      <c r="T160" s="66">
        <f>VLOOKUP(C160,'[1]Vintage Comparisons'!$B$4:$L$369,5,FALSE)</f>
        <v>1623</v>
      </c>
      <c r="U160" s="66">
        <f>VLOOKUP(C160,'[1]Vintage Comparisons'!$B$4:$L$369,4,FALSE)</f>
        <v>1646</v>
      </c>
      <c r="V160" s="67">
        <f>VLOOKUP(C160,'[1]Vintage Comparisons'!$B$4:$L$369,3,FALSE)</f>
        <v>1668</v>
      </c>
      <c r="W160" s="3"/>
      <c r="X160" s="68">
        <f t="shared" si="34"/>
        <v>39.492869801916</v>
      </c>
    </row>
    <row r="161" spans="1:24" ht="12.75">
      <c r="A161" s="56" t="s">
        <v>300</v>
      </c>
      <c r="B161" s="56" t="s">
        <v>316</v>
      </c>
      <c r="C161" s="57" t="s">
        <v>317</v>
      </c>
      <c r="D161" s="58">
        <v>19.638929545879364</v>
      </c>
      <c r="E161" s="59">
        <f t="shared" si="30"/>
        <v>263.3035567401879</v>
      </c>
      <c r="F161" s="60">
        <v>684</v>
      </c>
      <c r="G161" s="61">
        <v>1023</v>
      </c>
      <c r="H161" s="61">
        <v>1322</v>
      </c>
      <c r="I161" s="61">
        <v>2345</v>
      </c>
      <c r="J161" s="61">
        <v>4572</v>
      </c>
      <c r="K161" s="61">
        <v>4745</v>
      </c>
      <c r="L161" s="61">
        <v>4709</v>
      </c>
      <c r="M161" s="62">
        <f>VLOOKUP(C161,'[1]Vintage Comparisons'!$B$4:$L$369,11,FALSE)</f>
        <v>5171</v>
      </c>
      <c r="N161" s="63">
        <f>VLOOKUP(C161,'[1]Vintage Comparisons'!$B$4:$L$369,10,FALSE)</f>
        <v>5171</v>
      </c>
      <c r="O161" s="40">
        <f t="shared" si="32"/>
        <v>0</v>
      </c>
      <c r="P161" s="64">
        <f>VLOOKUP(C161,'[1]Vintage Comparisons'!$B$4:$L$369,9,FALSE)</f>
        <v>5183</v>
      </c>
      <c r="Q161" s="65">
        <f>VLOOKUP(C161,'[1]Vintage Comparisons'!$B$4:$L$369,8,FALSE)</f>
        <v>5217</v>
      </c>
      <c r="R161" s="66">
        <f>VLOOKUP(C161,'[1]Vintage Comparisons'!$B$4:$L$369,7,FALSE)</f>
        <v>5254</v>
      </c>
      <c r="S161" s="66">
        <f>VLOOKUP(C161,'[1]Vintage Comparisons'!$B$4:$L$369,6,FALSE)</f>
        <v>5304</v>
      </c>
      <c r="T161" s="66">
        <f>VLOOKUP(C161,'[1]Vintage Comparisons'!$B$4:$L$369,5,FALSE)</f>
        <v>5305</v>
      </c>
      <c r="U161" s="66">
        <f>VLOOKUP(C161,'[1]Vintage Comparisons'!$B$4:$L$369,4,FALSE)</f>
        <v>5309</v>
      </c>
      <c r="V161" s="67">
        <f>VLOOKUP(C161,'[1]Vintage Comparisons'!$B$4:$L$369,3,FALSE)</f>
        <v>5328</v>
      </c>
      <c r="W161" s="3"/>
      <c r="X161" s="68">
        <f t="shared" si="34"/>
        <v>271.2978824814777</v>
      </c>
    </row>
    <row r="162" spans="1:24" ht="12.75">
      <c r="A162" s="56" t="s">
        <v>300</v>
      </c>
      <c r="B162" s="56" t="s">
        <v>318</v>
      </c>
      <c r="C162" s="57" t="s">
        <v>319</v>
      </c>
      <c r="D162" s="58">
        <v>12.39299213886261</v>
      </c>
      <c r="E162" s="59">
        <f t="shared" si="30"/>
        <v>194.22266818454602</v>
      </c>
      <c r="F162" s="60">
        <v>137</v>
      </c>
      <c r="G162" s="61">
        <v>247</v>
      </c>
      <c r="H162" s="61">
        <v>377</v>
      </c>
      <c r="I162" s="61">
        <v>561</v>
      </c>
      <c r="J162" s="61">
        <v>931</v>
      </c>
      <c r="K162" s="61">
        <v>1589</v>
      </c>
      <c r="L162" s="61">
        <v>2185</v>
      </c>
      <c r="M162" s="62">
        <f>VLOOKUP(C162,'[1]Vintage Comparisons'!$B$4:$L$369,11,FALSE)</f>
        <v>2407</v>
      </c>
      <c r="N162" s="63">
        <f>VLOOKUP(C162,'[1]Vintage Comparisons'!$B$4:$L$369,10,FALSE)</f>
        <v>2407</v>
      </c>
      <c r="O162" s="40">
        <f t="shared" si="32"/>
        <v>0</v>
      </c>
      <c r="P162" s="64">
        <f>VLOOKUP(C162,'[1]Vintage Comparisons'!$B$4:$L$369,9,FALSE)</f>
        <v>2411</v>
      </c>
      <c r="Q162" s="65">
        <f>VLOOKUP(C162,'[1]Vintage Comparisons'!$B$4:$L$369,8,FALSE)</f>
        <v>2422</v>
      </c>
      <c r="R162" s="66">
        <f>VLOOKUP(C162,'[1]Vintage Comparisons'!$B$4:$L$369,7,FALSE)</f>
        <v>2446</v>
      </c>
      <c r="S162" s="66">
        <f>VLOOKUP(C162,'[1]Vintage Comparisons'!$B$4:$L$369,6,FALSE)</f>
        <v>2471</v>
      </c>
      <c r="T162" s="66">
        <f>VLOOKUP(C162,'[1]Vintage Comparisons'!$B$4:$L$369,5,FALSE)</f>
        <v>2479</v>
      </c>
      <c r="U162" s="66">
        <f>VLOOKUP(C162,'[1]Vintage Comparisons'!$B$4:$L$369,4,FALSE)</f>
        <v>2531</v>
      </c>
      <c r="V162" s="67">
        <f>VLOOKUP(C162,'[1]Vintage Comparisons'!$B$4:$L$369,3,FALSE)</f>
        <v>2539</v>
      </c>
      <c r="W162" s="3"/>
      <c r="X162" s="68">
        <f t="shared" si="34"/>
        <v>204.87384899067817</v>
      </c>
    </row>
    <row r="163" spans="1:24" ht="12.75">
      <c r="A163" s="56" t="s">
        <v>300</v>
      </c>
      <c r="B163" s="56" t="s">
        <v>320</v>
      </c>
      <c r="C163" s="57" t="s">
        <v>321</v>
      </c>
      <c r="D163" s="58">
        <v>21.28746384382248</v>
      </c>
      <c r="E163" s="59">
        <f t="shared" si="30"/>
        <v>1871.430072284576</v>
      </c>
      <c r="F163" s="60">
        <v>56537</v>
      </c>
      <c r="G163" s="61">
        <v>53750</v>
      </c>
      <c r="H163" s="61">
        <v>54661</v>
      </c>
      <c r="I163" s="61">
        <v>52689</v>
      </c>
      <c r="J163" s="61">
        <v>50112</v>
      </c>
      <c r="K163" s="61">
        <v>44678</v>
      </c>
      <c r="L163" s="61">
        <v>43704</v>
      </c>
      <c r="M163" s="62">
        <f>VLOOKUP(C163,'[1]Vintage Comparisons'!$B$4:$L$369,11,FALSE)</f>
        <v>39838</v>
      </c>
      <c r="N163" s="63">
        <f>VLOOKUP(C163,'[1]Vintage Comparisons'!$B$4:$L$369,10,FALSE)</f>
        <v>39838</v>
      </c>
      <c r="O163" s="40">
        <f t="shared" si="32"/>
        <v>0</v>
      </c>
      <c r="P163" s="64">
        <f>VLOOKUP(C163,'[1]Vintage Comparisons'!$B$4:$L$369,9,FALSE)</f>
        <v>39866</v>
      </c>
      <c r="Q163" s="65">
        <f>VLOOKUP(C163,'[1]Vintage Comparisons'!$B$4:$L$369,8,FALSE)</f>
        <v>39882</v>
      </c>
      <c r="R163" s="66">
        <f>VLOOKUP(C163,'[1]Vintage Comparisons'!$B$4:$L$369,7,FALSE)</f>
        <v>39976</v>
      </c>
      <c r="S163" s="66">
        <f>VLOOKUP(C163,'[1]Vintage Comparisons'!$B$4:$L$369,6,FALSE)</f>
        <v>40021</v>
      </c>
      <c r="T163" s="66">
        <f>VLOOKUP(C163,'[1]Vintage Comparisons'!$B$4:$L$369,5,FALSE)</f>
        <v>39974</v>
      </c>
      <c r="U163" s="66">
        <f>VLOOKUP(C163,'[1]Vintage Comparisons'!$B$4:$L$369,4,FALSE)</f>
        <v>39892</v>
      </c>
      <c r="V163" s="67">
        <f>VLOOKUP(C163,'[1]Vintage Comparisons'!$B$4:$L$369,3,FALSE)</f>
        <v>39765</v>
      </c>
      <c r="W163" s="3"/>
      <c r="X163" s="68">
        <f t="shared" si="34"/>
        <v>1868.0008239468889</v>
      </c>
    </row>
    <row r="164" spans="1:24" ht="12.75">
      <c r="A164" s="56" t="s">
        <v>300</v>
      </c>
      <c r="B164" s="56" t="s">
        <v>322</v>
      </c>
      <c r="C164" s="57" t="s">
        <v>323</v>
      </c>
      <c r="D164" s="58">
        <v>9.023207813501358</v>
      </c>
      <c r="E164" s="59">
        <f t="shared" si="30"/>
        <v>1732.5324123210883</v>
      </c>
      <c r="F164" s="60">
        <v>4437</v>
      </c>
      <c r="G164" s="61">
        <v>5790</v>
      </c>
      <c r="H164" s="61">
        <v>6508</v>
      </c>
      <c r="I164" s="61">
        <v>10565</v>
      </c>
      <c r="J164" s="61">
        <v>15630</v>
      </c>
      <c r="K164" s="61">
        <v>16301</v>
      </c>
      <c r="L164" s="61">
        <v>15467</v>
      </c>
      <c r="M164" s="62">
        <f>VLOOKUP(C164,'[1]Vintage Comparisons'!$B$4:$L$369,11,FALSE)</f>
        <v>15633</v>
      </c>
      <c r="N164" s="63">
        <f>VLOOKUP(C164,'[1]Vintage Comparisons'!$B$4:$L$369,10,FALSE)</f>
        <v>15633</v>
      </c>
      <c r="O164" s="40">
        <f t="shared" si="32"/>
        <v>0</v>
      </c>
      <c r="P164" s="64">
        <f>VLOOKUP(C164,'[1]Vintage Comparisons'!$B$4:$L$369,9,FALSE)</f>
        <v>15639</v>
      </c>
      <c r="Q164" s="65">
        <f>VLOOKUP(C164,'[1]Vintage Comparisons'!$B$4:$L$369,8,FALSE)</f>
        <v>15604</v>
      </c>
      <c r="R164" s="66">
        <f>VLOOKUP(C164,'[1]Vintage Comparisons'!$B$4:$L$369,7,FALSE)</f>
        <v>15657</v>
      </c>
      <c r="S164" s="66">
        <f>VLOOKUP(C164,'[1]Vintage Comparisons'!$B$4:$L$369,6,FALSE)</f>
        <v>15658</v>
      </c>
      <c r="T164" s="66">
        <f>VLOOKUP(C164,'[1]Vintage Comparisons'!$B$4:$L$369,5,FALSE)</f>
        <v>15598</v>
      </c>
      <c r="U164" s="66">
        <f>VLOOKUP(C164,'[1]Vintage Comparisons'!$B$4:$L$369,4,FALSE)</f>
        <v>15543</v>
      </c>
      <c r="V164" s="67">
        <f>VLOOKUP(C164,'[1]Vintage Comparisons'!$B$4:$L$369,3,FALSE)</f>
        <v>15481</v>
      </c>
      <c r="W164" s="3"/>
      <c r="X164" s="68">
        <f t="shared" si="34"/>
        <v>1715.6869618846522</v>
      </c>
    </row>
    <row r="165" spans="1:24" ht="12.75">
      <c r="A165" s="56" t="s">
        <v>300</v>
      </c>
      <c r="B165" s="56" t="s">
        <v>324</v>
      </c>
      <c r="C165" s="57" t="s">
        <v>325</v>
      </c>
      <c r="D165" s="58">
        <v>27.149354338645935</v>
      </c>
      <c r="E165" s="59">
        <f t="shared" si="30"/>
        <v>781.1972150589933</v>
      </c>
      <c r="F165" s="60">
        <v>8876</v>
      </c>
      <c r="G165" s="61">
        <v>8181</v>
      </c>
      <c r="H165" s="61">
        <v>8660</v>
      </c>
      <c r="I165" s="61">
        <v>13805</v>
      </c>
      <c r="J165" s="61">
        <v>17580</v>
      </c>
      <c r="K165" s="61">
        <v>18150</v>
      </c>
      <c r="L165" s="61">
        <v>18820</v>
      </c>
      <c r="M165" s="62">
        <f>VLOOKUP(C165,'[1]Vintage Comparisons'!$B$4:$L$369,11,FALSE)</f>
        <v>21209</v>
      </c>
      <c r="N165" s="63">
        <f>VLOOKUP(C165,'[1]Vintage Comparisons'!$B$4:$L$369,10,FALSE)</f>
        <v>21209</v>
      </c>
      <c r="O165" s="40">
        <f t="shared" si="32"/>
        <v>0</v>
      </c>
      <c r="P165" s="64">
        <f>VLOOKUP(C165,'[1]Vintage Comparisons'!$B$4:$L$369,9,FALSE)</f>
        <v>21240</v>
      </c>
      <c r="Q165" s="65">
        <f>VLOOKUP(C165,'[1]Vintage Comparisons'!$B$4:$L$369,8,FALSE)</f>
        <v>21477</v>
      </c>
      <c r="R165" s="66">
        <f>VLOOKUP(C165,'[1]Vintage Comparisons'!$B$4:$L$369,7,FALSE)</f>
        <v>21680</v>
      </c>
      <c r="S165" s="66">
        <f>VLOOKUP(C165,'[1]Vintage Comparisons'!$B$4:$L$369,6,FALSE)</f>
        <v>21807</v>
      </c>
      <c r="T165" s="66">
        <f>VLOOKUP(C165,'[1]Vintage Comparisons'!$B$4:$L$369,5,FALSE)</f>
        <v>21894</v>
      </c>
      <c r="U165" s="66">
        <f>VLOOKUP(C165,'[1]Vintage Comparisons'!$B$4:$L$369,4,FALSE)</f>
        <v>21915</v>
      </c>
      <c r="V165" s="67">
        <f>VLOOKUP(C165,'[1]Vintage Comparisons'!$B$4:$L$369,3,FALSE)</f>
        <v>21951</v>
      </c>
      <c r="W165" s="3"/>
      <c r="X165" s="68">
        <f t="shared" si="34"/>
        <v>808.5275151001915</v>
      </c>
    </row>
    <row r="166" spans="1:24" ht="12.75">
      <c r="A166" s="56" t="s">
        <v>300</v>
      </c>
      <c r="B166" s="56" t="s">
        <v>326</v>
      </c>
      <c r="C166" s="57" t="s">
        <v>327</v>
      </c>
      <c r="D166" s="58">
        <v>44.283169627189636</v>
      </c>
      <c r="E166" s="59">
        <f t="shared" si="30"/>
        <v>188.76245920002117</v>
      </c>
      <c r="F166" s="60">
        <v>4918</v>
      </c>
      <c r="G166" s="61">
        <v>5597</v>
      </c>
      <c r="H166" s="61">
        <v>6125</v>
      </c>
      <c r="I166" s="61">
        <v>6712</v>
      </c>
      <c r="J166" s="61">
        <v>7355</v>
      </c>
      <c r="K166" s="61">
        <v>7315</v>
      </c>
      <c r="L166" s="61">
        <v>7776</v>
      </c>
      <c r="M166" s="62">
        <f>VLOOKUP(C166,'[1]Vintage Comparisons'!$B$4:$L$369,11,FALSE)</f>
        <v>8359</v>
      </c>
      <c r="N166" s="63">
        <f>VLOOKUP(C166,'[1]Vintage Comparisons'!$B$4:$L$369,10,FALSE)</f>
        <v>8359</v>
      </c>
      <c r="O166" s="40">
        <f t="shared" si="32"/>
        <v>0</v>
      </c>
      <c r="P166" s="64">
        <f>VLOOKUP(C166,'[1]Vintage Comparisons'!$B$4:$L$369,9,FALSE)</f>
        <v>8378</v>
      </c>
      <c r="Q166" s="65">
        <f>VLOOKUP(C166,'[1]Vintage Comparisons'!$B$4:$L$369,8,FALSE)</f>
        <v>8434</v>
      </c>
      <c r="R166" s="66">
        <f>VLOOKUP(C166,'[1]Vintage Comparisons'!$B$4:$L$369,7,FALSE)</f>
        <v>8534</v>
      </c>
      <c r="S166" s="66">
        <f>VLOOKUP(C166,'[1]Vintage Comparisons'!$B$4:$L$369,6,FALSE)</f>
        <v>8611</v>
      </c>
      <c r="T166" s="66">
        <f>VLOOKUP(C166,'[1]Vintage Comparisons'!$B$4:$L$369,5,FALSE)</f>
        <v>8665</v>
      </c>
      <c r="U166" s="66">
        <f>VLOOKUP(C166,'[1]Vintage Comparisons'!$B$4:$L$369,4,FALSE)</f>
        <v>8748</v>
      </c>
      <c r="V166" s="67">
        <f>VLOOKUP(C166,'[1]Vintage Comparisons'!$B$4:$L$369,3,FALSE)</f>
        <v>8792</v>
      </c>
      <c r="W166" s="3"/>
      <c r="X166" s="68">
        <f t="shared" si="34"/>
        <v>198.5404403979646</v>
      </c>
    </row>
    <row r="167" spans="1:24" ht="12.75">
      <c r="A167" s="56" t="s">
        <v>300</v>
      </c>
      <c r="B167" s="56" t="s">
        <v>328</v>
      </c>
      <c r="C167" s="57" t="s">
        <v>329</v>
      </c>
      <c r="D167" s="58">
        <v>15.051821857690811</v>
      </c>
      <c r="E167" s="59">
        <f t="shared" si="30"/>
        <v>43.44988973317108</v>
      </c>
      <c r="F167" s="60">
        <v>141</v>
      </c>
      <c r="G167" s="61">
        <v>178</v>
      </c>
      <c r="H167" s="61">
        <v>157</v>
      </c>
      <c r="I167" s="61">
        <v>333</v>
      </c>
      <c r="J167" s="61">
        <v>446</v>
      </c>
      <c r="K167" s="61">
        <v>637</v>
      </c>
      <c r="L167" s="61">
        <v>759</v>
      </c>
      <c r="M167" s="62">
        <f>VLOOKUP(C167,'[1]Vintage Comparisons'!$B$4:$L$369,11,FALSE)</f>
        <v>654</v>
      </c>
      <c r="N167" s="63">
        <f>VLOOKUP(C167,'[1]Vintage Comparisons'!$B$4:$L$369,10,FALSE)</f>
        <v>654</v>
      </c>
      <c r="O167" s="40">
        <f t="shared" si="32"/>
        <v>0</v>
      </c>
      <c r="P167" s="64">
        <f>VLOOKUP(C167,'[1]Vintage Comparisons'!$B$4:$L$369,9,FALSE)</f>
        <v>660</v>
      </c>
      <c r="Q167" s="65">
        <f>VLOOKUP(C167,'[1]Vintage Comparisons'!$B$4:$L$369,8,FALSE)</f>
        <v>684</v>
      </c>
      <c r="R167" s="66">
        <f>VLOOKUP(C167,'[1]Vintage Comparisons'!$B$4:$L$369,7,FALSE)</f>
        <v>707</v>
      </c>
      <c r="S167" s="66">
        <f>VLOOKUP(C167,'[1]Vintage Comparisons'!$B$4:$L$369,6,FALSE)</f>
        <v>727</v>
      </c>
      <c r="T167" s="66">
        <f>VLOOKUP(C167,'[1]Vintage Comparisons'!$B$4:$L$369,5,FALSE)</f>
        <v>734</v>
      </c>
      <c r="U167" s="66">
        <f>VLOOKUP(C167,'[1]Vintage Comparisons'!$B$4:$L$369,4,FALSE)</f>
        <v>744</v>
      </c>
      <c r="V167" s="67">
        <f>VLOOKUP(C167,'[1]Vintage Comparisons'!$B$4:$L$369,3,FALSE)</f>
        <v>753</v>
      </c>
      <c r="W167" s="3"/>
      <c r="X167" s="68">
        <f t="shared" si="34"/>
        <v>50.02716661938505</v>
      </c>
    </row>
    <row r="168" spans="1:24" ht="12.75">
      <c r="A168" s="56" t="s">
        <v>300</v>
      </c>
      <c r="B168" s="56" t="s">
        <v>330</v>
      </c>
      <c r="C168" s="57" t="s">
        <v>331</v>
      </c>
      <c r="D168" s="58">
        <v>31.531489670276642</v>
      </c>
      <c r="E168" s="59">
        <f t="shared" si="30"/>
        <v>396.3339547443068</v>
      </c>
      <c r="F168" s="60">
        <v>9577</v>
      </c>
      <c r="G168" s="61">
        <v>9149</v>
      </c>
      <c r="H168" s="61">
        <v>9533</v>
      </c>
      <c r="I168" s="61">
        <v>10358</v>
      </c>
      <c r="J168" s="61">
        <v>11680</v>
      </c>
      <c r="K168" s="61">
        <v>11389</v>
      </c>
      <c r="L168" s="61">
        <v>12054</v>
      </c>
      <c r="M168" s="62">
        <f>VLOOKUP(C168,'[1]Vintage Comparisons'!$B$4:$L$369,11,FALSE)</f>
        <v>12497</v>
      </c>
      <c r="N168" s="63">
        <f>VLOOKUP(C168,'[1]Vintage Comparisons'!$B$4:$L$369,10,FALSE)</f>
        <v>12497</v>
      </c>
      <c r="O168" s="40">
        <f t="shared" si="32"/>
        <v>0</v>
      </c>
      <c r="P168" s="64">
        <f>VLOOKUP(C168,'[1]Vintage Comparisons'!$B$4:$L$369,9,FALSE)</f>
        <v>12520</v>
      </c>
      <c r="Q168" s="65">
        <f>VLOOKUP(C168,'[1]Vintage Comparisons'!$B$4:$L$369,8,FALSE)</f>
        <v>12583</v>
      </c>
      <c r="R168" s="66">
        <f>VLOOKUP(C168,'[1]Vintage Comparisons'!$B$4:$L$369,7,FALSE)</f>
        <v>12703</v>
      </c>
      <c r="S168" s="66">
        <f>VLOOKUP(C168,'[1]Vintage Comparisons'!$B$4:$L$369,6,FALSE)</f>
        <v>12804</v>
      </c>
      <c r="T168" s="66">
        <f>VLOOKUP(C168,'[1]Vintage Comparisons'!$B$4:$L$369,5,FALSE)</f>
        <v>12875</v>
      </c>
      <c r="U168" s="66">
        <f>VLOOKUP(C168,'[1]Vintage Comparisons'!$B$4:$L$369,4,FALSE)</f>
        <v>12903</v>
      </c>
      <c r="V168" s="67">
        <f>VLOOKUP(C168,'[1]Vintage Comparisons'!$B$4:$L$369,3,FALSE)</f>
        <v>12926</v>
      </c>
      <c r="W168" s="3"/>
      <c r="X168" s="68">
        <f t="shared" si="34"/>
        <v>409.93940137832357</v>
      </c>
    </row>
    <row r="169" spans="1:24" ht="12.75">
      <c r="A169" s="56" t="s">
        <v>300</v>
      </c>
      <c r="B169" s="56" t="s">
        <v>332</v>
      </c>
      <c r="C169" s="57" t="s">
        <v>333</v>
      </c>
      <c r="D169" s="58">
        <v>17.559479773044586</v>
      </c>
      <c r="E169" s="59">
        <f t="shared" si="30"/>
        <v>94.36498241500566</v>
      </c>
      <c r="F169" s="60">
        <v>1237</v>
      </c>
      <c r="G169" s="61">
        <v>1242</v>
      </c>
      <c r="H169" s="61">
        <v>1298</v>
      </c>
      <c r="I169" s="61">
        <v>1366</v>
      </c>
      <c r="J169" s="61">
        <v>1382</v>
      </c>
      <c r="K169" s="61">
        <v>1570</v>
      </c>
      <c r="L169" s="61">
        <v>1594</v>
      </c>
      <c r="M169" s="62">
        <f>VLOOKUP(C169,'[1]Vintage Comparisons'!$B$4:$L$369,11,FALSE)</f>
        <v>1657</v>
      </c>
      <c r="N169" s="63">
        <f>VLOOKUP(C169,'[1]Vintage Comparisons'!$B$4:$L$369,10,FALSE)</f>
        <v>1654</v>
      </c>
      <c r="O169" s="40">
        <f t="shared" si="32"/>
        <v>-3</v>
      </c>
      <c r="P169" s="64">
        <f>VLOOKUP(C169,'[1]Vintage Comparisons'!$B$4:$L$369,9,FALSE)</f>
        <v>1656</v>
      </c>
      <c r="Q169" s="65">
        <f>VLOOKUP(C169,'[1]Vintage Comparisons'!$B$4:$L$369,8,FALSE)</f>
        <v>1659</v>
      </c>
      <c r="R169" s="66">
        <f>VLOOKUP(C169,'[1]Vintage Comparisons'!$B$4:$L$369,7,FALSE)</f>
        <v>1679</v>
      </c>
      <c r="S169" s="66">
        <f>VLOOKUP(C169,'[1]Vintage Comparisons'!$B$4:$L$369,6,FALSE)</f>
        <v>1697</v>
      </c>
      <c r="T169" s="66">
        <f>VLOOKUP(C169,'[1]Vintage Comparisons'!$B$4:$L$369,5,FALSE)</f>
        <v>1710</v>
      </c>
      <c r="U169" s="66">
        <f>VLOOKUP(C169,'[1]Vintage Comparisons'!$B$4:$L$369,4,FALSE)</f>
        <v>1724</v>
      </c>
      <c r="V169" s="67">
        <f>VLOOKUP(C169,'[1]Vintage Comparisons'!$B$4:$L$369,3,FALSE)</f>
        <v>1738</v>
      </c>
      <c r="W169" s="3"/>
      <c r="X169" s="68">
        <f t="shared" si="34"/>
        <v>98.97787533933605</v>
      </c>
    </row>
    <row r="170" spans="1:24" ht="12.75">
      <c r="A170" s="56" t="s">
        <v>300</v>
      </c>
      <c r="B170" s="56" t="s">
        <v>334</v>
      </c>
      <c r="C170" s="57" t="s">
        <v>335</v>
      </c>
      <c r="D170" s="58">
        <v>30.955221354961395</v>
      </c>
      <c r="E170" s="59">
        <f t="shared" si="30"/>
        <v>285.4122701527365</v>
      </c>
      <c r="F170" s="60">
        <v>1461</v>
      </c>
      <c r="G170" s="61">
        <v>1579</v>
      </c>
      <c r="H170" s="61">
        <v>2855</v>
      </c>
      <c r="I170" s="61">
        <v>5139</v>
      </c>
      <c r="J170" s="61">
        <v>6330</v>
      </c>
      <c r="K170" s="61">
        <v>7382</v>
      </c>
      <c r="L170" s="61">
        <v>7667</v>
      </c>
      <c r="M170" s="62">
        <f>VLOOKUP(C170,'[1]Vintage Comparisons'!$B$4:$L$369,11,FALSE)</f>
        <v>8835</v>
      </c>
      <c r="N170" s="63">
        <f>VLOOKUP(C170,'[1]Vintage Comparisons'!$B$4:$L$369,10,FALSE)</f>
        <v>8835</v>
      </c>
      <c r="O170" s="40">
        <f t="shared" si="32"/>
        <v>0</v>
      </c>
      <c r="P170" s="64">
        <f>VLOOKUP(C170,'[1]Vintage Comparisons'!$B$4:$L$369,9,FALSE)</f>
        <v>8869</v>
      </c>
      <c r="Q170" s="65">
        <f>VLOOKUP(C170,'[1]Vintage Comparisons'!$B$4:$L$369,8,FALSE)</f>
        <v>8985</v>
      </c>
      <c r="R170" s="66">
        <f>VLOOKUP(C170,'[1]Vintage Comparisons'!$B$4:$L$369,7,FALSE)</f>
        <v>9132</v>
      </c>
      <c r="S170" s="66">
        <f>VLOOKUP(C170,'[1]Vintage Comparisons'!$B$4:$L$369,6,FALSE)</f>
        <v>9302</v>
      </c>
      <c r="T170" s="66">
        <f>VLOOKUP(C170,'[1]Vintage Comparisons'!$B$4:$L$369,5,FALSE)</f>
        <v>9407</v>
      </c>
      <c r="U170" s="66">
        <f>VLOOKUP(C170,'[1]Vintage Comparisons'!$B$4:$L$369,4,FALSE)</f>
        <v>9532</v>
      </c>
      <c r="V170" s="67">
        <f>VLOOKUP(C170,'[1]Vintage Comparisons'!$B$4:$L$369,3,FALSE)</f>
        <v>9603</v>
      </c>
      <c r="W170" s="3"/>
      <c r="X170" s="68">
        <f t="shared" si="34"/>
        <v>310.2223011065907</v>
      </c>
    </row>
    <row r="171" spans="1:24" ht="12.75">
      <c r="A171" s="56" t="s">
        <v>300</v>
      </c>
      <c r="B171" s="56" t="s">
        <v>336</v>
      </c>
      <c r="C171" s="57" t="s">
        <v>337</v>
      </c>
      <c r="D171" s="58">
        <v>32.10050654411316</v>
      </c>
      <c r="E171" s="59">
        <f t="shared" si="30"/>
        <v>4737.682247817675</v>
      </c>
      <c r="F171" s="60">
        <v>149900</v>
      </c>
      <c r="G171" s="61">
        <v>149554</v>
      </c>
      <c r="H171" s="61">
        <v>162399</v>
      </c>
      <c r="I171" s="61">
        <v>174463</v>
      </c>
      <c r="J171" s="61">
        <v>163905</v>
      </c>
      <c r="K171" s="61">
        <v>152319</v>
      </c>
      <c r="L171" s="61">
        <v>156983</v>
      </c>
      <c r="M171" s="62">
        <f>VLOOKUP(C171,'[1]Vintage Comparisons'!$B$4:$L$369,11,FALSE)</f>
        <v>152082</v>
      </c>
      <c r="N171" s="63">
        <f>VLOOKUP(C171,'[1]Vintage Comparisons'!$B$4:$L$369,10,FALSE)</f>
        <v>152080</v>
      </c>
      <c r="O171" s="40">
        <f t="shared" si="32"/>
        <v>-2</v>
      </c>
      <c r="P171" s="64">
        <f>VLOOKUP(C171,'[1]Vintage Comparisons'!$B$4:$L$369,9,FALSE)</f>
        <v>152097</v>
      </c>
      <c r="Q171" s="65">
        <f>VLOOKUP(C171,'[1]Vintage Comparisons'!$B$4:$L$369,8,FALSE)</f>
        <v>151510</v>
      </c>
      <c r="R171" s="66">
        <f>VLOOKUP(C171,'[1]Vintage Comparisons'!$B$4:$L$369,7,FALSE)</f>
        <v>151964</v>
      </c>
      <c r="S171" s="66">
        <f>VLOOKUP(C171,'[1]Vintage Comparisons'!$B$4:$L$369,6,FALSE)</f>
        <v>152028</v>
      </c>
      <c r="T171" s="66">
        <f>VLOOKUP(C171,'[1]Vintage Comparisons'!$B$4:$L$369,5,FALSE)</f>
        <v>151771</v>
      </c>
      <c r="U171" s="66">
        <f>VLOOKUP(C171,'[1]Vintage Comparisons'!$B$4:$L$369,4,FALSE)</f>
        <v>151483</v>
      </c>
      <c r="V171" s="67">
        <f>VLOOKUP(C171,'[1]Vintage Comparisons'!$B$4:$L$369,3,FALSE)</f>
        <v>151176</v>
      </c>
      <c r="W171" s="3"/>
      <c r="X171" s="68">
        <f t="shared" si="34"/>
        <v>4709.45839413004</v>
      </c>
    </row>
    <row r="172" spans="1:24" ht="12.75">
      <c r="A172" s="56" t="s">
        <v>300</v>
      </c>
      <c r="B172" s="56" t="s">
        <v>338</v>
      </c>
      <c r="C172" s="57" t="s">
        <v>339</v>
      </c>
      <c r="D172" s="58">
        <v>31.638628005981445</v>
      </c>
      <c r="E172" s="59">
        <f t="shared" si="30"/>
        <v>13.46455351728471</v>
      </c>
      <c r="F172" s="60">
        <v>134</v>
      </c>
      <c r="G172" s="61">
        <v>129</v>
      </c>
      <c r="H172" s="61">
        <v>107</v>
      </c>
      <c r="I172" s="61">
        <v>101</v>
      </c>
      <c r="J172" s="61">
        <v>172</v>
      </c>
      <c r="K172" s="61">
        <v>235</v>
      </c>
      <c r="L172" s="61">
        <v>289</v>
      </c>
      <c r="M172" s="62">
        <f>VLOOKUP(C172,'[1]Vintage Comparisons'!$B$4:$L$369,11,FALSE)</f>
        <v>426</v>
      </c>
      <c r="N172" s="63">
        <f>VLOOKUP(C172,'[1]Vintage Comparisons'!$B$4:$L$369,10,FALSE)</f>
        <v>424</v>
      </c>
      <c r="O172" s="40">
        <f t="shared" si="32"/>
        <v>-2</v>
      </c>
      <c r="P172" s="64">
        <f>VLOOKUP(C172,'[1]Vintage Comparisons'!$B$4:$L$369,9,FALSE)</f>
        <v>424</v>
      </c>
      <c r="Q172" s="65">
        <f>VLOOKUP(C172,'[1]Vintage Comparisons'!$B$4:$L$369,8,FALSE)</f>
        <v>425</v>
      </c>
      <c r="R172" s="66">
        <f>VLOOKUP(C172,'[1]Vintage Comparisons'!$B$4:$L$369,7,FALSE)</f>
        <v>428</v>
      </c>
      <c r="S172" s="66">
        <f>VLOOKUP(C172,'[1]Vintage Comparisons'!$B$4:$L$369,6,FALSE)</f>
        <v>433</v>
      </c>
      <c r="T172" s="66">
        <f>VLOOKUP(C172,'[1]Vintage Comparisons'!$B$4:$L$369,5,FALSE)</f>
        <v>440</v>
      </c>
      <c r="U172" s="66">
        <f>VLOOKUP(C172,'[1]Vintage Comparisons'!$B$4:$L$369,4,FALSE)</f>
        <v>444</v>
      </c>
      <c r="V172" s="67">
        <f>VLOOKUP(C172,'[1]Vintage Comparisons'!$B$4:$L$369,3,FALSE)</f>
        <v>449</v>
      </c>
      <c r="W172" s="3"/>
      <c r="X172" s="68">
        <f t="shared" si="34"/>
        <v>14.191512979485527</v>
      </c>
    </row>
    <row r="173" spans="1:24" ht="12.75">
      <c r="A173" s="56" t="s">
        <v>300</v>
      </c>
      <c r="B173" s="56" t="s">
        <v>340</v>
      </c>
      <c r="C173" s="57" t="s">
        <v>341</v>
      </c>
      <c r="D173" s="58">
        <v>15.747618496418</v>
      </c>
      <c r="E173" s="59">
        <f t="shared" si="30"/>
        <v>110.30239273291407</v>
      </c>
      <c r="F173" s="60">
        <v>360</v>
      </c>
      <c r="G173" s="61">
        <v>367</v>
      </c>
      <c r="H173" s="61">
        <v>497</v>
      </c>
      <c r="I173" s="61">
        <v>659</v>
      </c>
      <c r="J173" s="61">
        <v>852</v>
      </c>
      <c r="K173" s="61">
        <v>1177</v>
      </c>
      <c r="L173" s="61">
        <v>1566</v>
      </c>
      <c r="M173" s="62">
        <f>VLOOKUP(C173,'[1]Vintage Comparisons'!$B$4:$L$369,11,FALSE)</f>
        <v>1737</v>
      </c>
      <c r="N173" s="63">
        <f>VLOOKUP(C173,'[1]Vintage Comparisons'!$B$4:$L$369,10,FALSE)</f>
        <v>1737</v>
      </c>
      <c r="O173" s="40">
        <f t="shared" si="32"/>
        <v>0</v>
      </c>
      <c r="P173" s="64">
        <f>VLOOKUP(C173,'[1]Vintage Comparisons'!$B$4:$L$369,9,FALSE)</f>
        <v>1740</v>
      </c>
      <c r="Q173" s="65">
        <f>VLOOKUP(C173,'[1]Vintage Comparisons'!$B$4:$L$369,8,FALSE)</f>
        <v>1749</v>
      </c>
      <c r="R173" s="66">
        <f>VLOOKUP(C173,'[1]Vintage Comparisons'!$B$4:$L$369,7,FALSE)</f>
        <v>1766</v>
      </c>
      <c r="S173" s="66">
        <f>VLOOKUP(C173,'[1]Vintage Comparisons'!$B$4:$L$369,6,FALSE)</f>
        <v>1782</v>
      </c>
      <c r="T173" s="66">
        <f>VLOOKUP(C173,'[1]Vintage Comparisons'!$B$4:$L$369,5,FALSE)</f>
        <v>1794</v>
      </c>
      <c r="U173" s="66">
        <f>VLOOKUP(C173,'[1]Vintage Comparisons'!$B$4:$L$369,4,FALSE)</f>
        <v>1818</v>
      </c>
      <c r="V173" s="67">
        <f>VLOOKUP(C173,'[1]Vintage Comparisons'!$B$4:$L$369,3,FALSE)</f>
        <v>1839</v>
      </c>
      <c r="W173" s="3"/>
      <c r="X173" s="68">
        <f t="shared" si="34"/>
        <v>116.7795625997864</v>
      </c>
    </row>
    <row r="174" spans="1:24" ht="12.75">
      <c r="A174" s="56" t="s">
        <v>300</v>
      </c>
      <c r="B174" s="56" t="s">
        <v>342</v>
      </c>
      <c r="C174" s="57" t="s">
        <v>343</v>
      </c>
      <c r="D174" s="58">
        <v>46.57850885391235</v>
      </c>
      <c r="E174" s="59">
        <f t="shared" si="30"/>
        <v>860.3109242007038</v>
      </c>
      <c r="F174" s="60">
        <v>16684</v>
      </c>
      <c r="G174" s="61">
        <v>18793</v>
      </c>
      <c r="H174" s="61">
        <v>20962</v>
      </c>
      <c r="I174" s="61">
        <v>26302</v>
      </c>
      <c r="J174" s="61">
        <v>31433</v>
      </c>
      <c r="K174" s="61">
        <v>36465</v>
      </c>
      <c r="L174" s="61">
        <v>38372</v>
      </c>
      <c r="M174" s="62">
        <f>VLOOKUP(C174,'[1]Vintage Comparisons'!$B$4:$L$369,11,FALSE)</f>
        <v>40072</v>
      </c>
      <c r="N174" s="63">
        <f>VLOOKUP(C174,'[1]Vintage Comparisons'!$B$4:$L$369,10,FALSE)</f>
        <v>40072</v>
      </c>
      <c r="O174" s="40">
        <f t="shared" si="32"/>
        <v>0</v>
      </c>
      <c r="P174" s="64">
        <f>VLOOKUP(C174,'[1]Vintage Comparisons'!$B$4:$L$369,9,FALSE)</f>
        <v>40117</v>
      </c>
      <c r="Q174" s="65">
        <f>VLOOKUP(C174,'[1]Vintage Comparisons'!$B$4:$L$369,8,FALSE)</f>
        <v>40077</v>
      </c>
      <c r="R174" s="66">
        <f>VLOOKUP(C174,'[1]Vintage Comparisons'!$B$4:$L$369,7,FALSE)</f>
        <v>40311</v>
      </c>
      <c r="S174" s="66">
        <f>VLOOKUP(C174,'[1]Vintage Comparisons'!$B$4:$L$369,6,FALSE)</f>
        <v>40505</v>
      </c>
      <c r="T174" s="66">
        <f>VLOOKUP(C174,'[1]Vintage Comparisons'!$B$4:$L$369,5,FALSE)</f>
        <v>40476</v>
      </c>
      <c r="U174" s="66">
        <f>VLOOKUP(C174,'[1]Vintage Comparisons'!$B$4:$L$369,4,FALSE)</f>
        <v>40460</v>
      </c>
      <c r="V174" s="67">
        <f>VLOOKUP(C174,'[1]Vintage Comparisons'!$B$4:$L$369,3,FALSE)</f>
        <v>40460</v>
      </c>
      <c r="W174" s="3"/>
      <c r="X174" s="68">
        <f t="shared" si="34"/>
        <v>868.6409461259851</v>
      </c>
    </row>
    <row r="175" spans="1:24" ht="12.75">
      <c r="A175" s="56" t="s">
        <v>300</v>
      </c>
      <c r="B175" s="56" t="s">
        <v>344</v>
      </c>
      <c r="C175" s="57" t="s">
        <v>345</v>
      </c>
      <c r="D175" s="58">
        <v>16.749489545822144</v>
      </c>
      <c r="E175" s="59">
        <f t="shared" si="30"/>
        <v>1665.662701163266</v>
      </c>
      <c r="F175" s="60">
        <v>19775</v>
      </c>
      <c r="G175" s="61">
        <v>17135</v>
      </c>
      <c r="H175" s="61">
        <v>20438</v>
      </c>
      <c r="I175" s="61">
        <v>24924</v>
      </c>
      <c r="J175" s="61">
        <v>28461</v>
      </c>
      <c r="K175" s="61">
        <v>27042</v>
      </c>
      <c r="L175" s="61">
        <v>27537</v>
      </c>
      <c r="M175" s="62">
        <f>VLOOKUP(C175,'[1]Vintage Comparisons'!$B$4:$L$369,11,FALSE)</f>
        <v>27899</v>
      </c>
      <c r="N175" s="63">
        <f>VLOOKUP(C175,'[1]Vintage Comparisons'!$B$4:$L$369,10,FALSE)</f>
        <v>27900</v>
      </c>
      <c r="O175" s="40">
        <f t="shared" si="32"/>
        <v>1</v>
      </c>
      <c r="P175" s="64">
        <f>VLOOKUP(C175,'[1]Vintage Comparisons'!$B$4:$L$369,9,FALSE)</f>
        <v>27910</v>
      </c>
      <c r="Q175" s="65">
        <f>VLOOKUP(C175,'[1]Vintage Comparisons'!$B$4:$L$369,8,FALSE)</f>
        <v>27885</v>
      </c>
      <c r="R175" s="66">
        <f>VLOOKUP(C175,'[1]Vintage Comparisons'!$B$4:$L$369,7,FALSE)</f>
        <v>28003</v>
      </c>
      <c r="S175" s="66">
        <f>VLOOKUP(C175,'[1]Vintage Comparisons'!$B$4:$L$369,6,FALSE)</f>
        <v>28045</v>
      </c>
      <c r="T175" s="66">
        <f>VLOOKUP(C175,'[1]Vintage Comparisons'!$B$4:$L$369,5,FALSE)</f>
        <v>27989</v>
      </c>
      <c r="U175" s="66">
        <f>VLOOKUP(C175,'[1]Vintage Comparisons'!$B$4:$L$369,4,FALSE)</f>
        <v>27941</v>
      </c>
      <c r="V175" s="67">
        <f>VLOOKUP(C175,'[1]Vintage Comparisons'!$B$4:$L$369,3,FALSE)</f>
        <v>27849</v>
      </c>
      <c r="W175" s="3"/>
      <c r="X175" s="68">
        <f t="shared" si="34"/>
        <v>1662.677535563848</v>
      </c>
    </row>
    <row r="176" spans="1:24" ht="12.75">
      <c r="A176" s="56" t="s">
        <v>300</v>
      </c>
      <c r="B176" s="56" t="s">
        <v>346</v>
      </c>
      <c r="C176" s="57" t="s">
        <v>347</v>
      </c>
      <c r="D176" s="58">
        <v>22.220806419849396</v>
      </c>
      <c r="E176" s="59">
        <f t="shared" si="30"/>
        <v>606.3236295495037</v>
      </c>
      <c r="F176" s="60">
        <v>2719</v>
      </c>
      <c r="G176" s="61">
        <v>3041</v>
      </c>
      <c r="H176" s="61">
        <v>4003</v>
      </c>
      <c r="I176" s="61">
        <v>7387</v>
      </c>
      <c r="J176" s="61">
        <v>11984</v>
      </c>
      <c r="K176" s="61">
        <v>12053</v>
      </c>
      <c r="L176" s="61">
        <v>12635</v>
      </c>
      <c r="M176" s="62">
        <f>VLOOKUP(C176,'[1]Vintage Comparisons'!$B$4:$L$369,11,FALSE)</f>
        <v>13473</v>
      </c>
      <c r="N176" s="63">
        <f>VLOOKUP(C176,'[1]Vintage Comparisons'!$B$4:$L$369,10,FALSE)</f>
        <v>13473</v>
      </c>
      <c r="O176" s="40">
        <f t="shared" si="32"/>
        <v>0</v>
      </c>
      <c r="P176" s="64">
        <f>VLOOKUP(C176,'[1]Vintage Comparisons'!$B$4:$L$369,9,FALSE)</f>
        <v>13515</v>
      </c>
      <c r="Q176" s="65">
        <f>VLOOKUP(C176,'[1]Vintage Comparisons'!$B$4:$L$369,8,FALSE)</f>
        <v>13651</v>
      </c>
      <c r="R176" s="66">
        <f>VLOOKUP(C176,'[1]Vintage Comparisons'!$B$4:$L$369,7,FALSE)</f>
        <v>13730</v>
      </c>
      <c r="S176" s="66">
        <f>VLOOKUP(C176,'[1]Vintage Comparisons'!$B$4:$L$369,6,FALSE)</f>
        <v>13849</v>
      </c>
      <c r="T176" s="66">
        <f>VLOOKUP(C176,'[1]Vintage Comparisons'!$B$4:$L$369,5,FALSE)</f>
        <v>13908</v>
      </c>
      <c r="U176" s="66">
        <f>VLOOKUP(C176,'[1]Vintage Comparisons'!$B$4:$L$369,4,FALSE)</f>
        <v>13979</v>
      </c>
      <c r="V176" s="67">
        <f>VLOOKUP(C176,'[1]Vintage Comparisons'!$B$4:$L$369,3,FALSE)</f>
        <v>14044</v>
      </c>
      <c r="W176" s="3"/>
      <c r="X176" s="68">
        <f t="shared" si="34"/>
        <v>632.0202667106978</v>
      </c>
    </row>
    <row r="177" spans="1:24" ht="12.75">
      <c r="A177" s="56"/>
      <c r="B177" s="56"/>
      <c r="C177" s="57"/>
      <c r="D177" s="58"/>
      <c r="E177" s="59"/>
      <c r="F177" s="60"/>
      <c r="G177" s="61"/>
      <c r="H177" s="61"/>
      <c r="I177" s="61"/>
      <c r="J177" s="61"/>
      <c r="K177" s="61"/>
      <c r="L177" s="61"/>
      <c r="M177" s="62"/>
      <c r="N177" s="63"/>
      <c r="O177" s="40"/>
      <c r="P177" s="64"/>
      <c r="Q177" s="65"/>
      <c r="R177" s="66"/>
      <c r="S177" s="66"/>
      <c r="T177" s="66"/>
      <c r="U177" s="66"/>
      <c r="V177" s="67"/>
      <c r="W177" s="3"/>
      <c r="X177" s="68"/>
    </row>
    <row r="178" spans="1:24" ht="12.75">
      <c r="A178" s="54" t="s">
        <v>348</v>
      </c>
      <c r="B178" s="32" t="s">
        <v>18</v>
      </c>
      <c r="C178" s="33" t="s">
        <v>349</v>
      </c>
      <c r="D178" s="34">
        <v>529.0293254852295</v>
      </c>
      <c r="E178" s="35">
        <f aca="true" t="shared" si="35" ref="E178:E198">M178/D178</f>
        <v>287.7931197109996</v>
      </c>
      <c r="F178" s="41">
        <f aca="true" t="shared" si="36" ref="F178:N178">SUBTOTAL(9,F179:F198)</f>
        <v>72018</v>
      </c>
      <c r="G178" s="42">
        <f t="shared" si="36"/>
        <v>72461</v>
      </c>
      <c r="H178" s="42">
        <f t="shared" si="36"/>
        <v>87594</v>
      </c>
      <c r="I178" s="42">
        <f t="shared" si="36"/>
        <v>103229</v>
      </c>
      <c r="J178" s="42">
        <f t="shared" si="36"/>
        <v>123997</v>
      </c>
      <c r="K178" s="42">
        <f t="shared" si="36"/>
        <v>138813</v>
      </c>
      <c r="L178" s="42">
        <f t="shared" si="36"/>
        <v>146568</v>
      </c>
      <c r="M178" s="43">
        <f t="shared" si="36"/>
        <v>152251</v>
      </c>
      <c r="N178" s="55">
        <f t="shared" si="36"/>
        <v>152253</v>
      </c>
      <c r="O178" s="40">
        <f t="shared" si="32"/>
        <v>2</v>
      </c>
      <c r="P178" s="41">
        <f aca="true" t="shared" si="37" ref="P178:V178">SUBTOTAL(9,P179:P198)</f>
        <v>152408</v>
      </c>
      <c r="Q178" s="42">
        <f t="shared" si="37"/>
        <v>151463</v>
      </c>
      <c r="R178" s="42">
        <f t="shared" si="37"/>
        <v>152599</v>
      </c>
      <c r="S178" s="42">
        <f t="shared" si="37"/>
        <v>153572</v>
      </c>
      <c r="T178" s="42">
        <f t="shared" si="37"/>
        <v>153480</v>
      </c>
      <c r="U178" s="42">
        <f t="shared" si="37"/>
        <v>153353</v>
      </c>
      <c r="V178" s="43">
        <f t="shared" si="37"/>
        <v>153471</v>
      </c>
      <c r="W178" s="31"/>
      <c r="X178" s="53">
        <f aca="true" t="shared" si="38" ref="X178:X198">V178/D178</f>
        <v>290.09923005541384</v>
      </c>
    </row>
    <row r="179" spans="1:24" ht="12.75">
      <c r="A179" s="56" t="s">
        <v>348</v>
      </c>
      <c r="B179" s="56" t="s">
        <v>350</v>
      </c>
      <c r="C179" s="57" t="s">
        <v>351</v>
      </c>
      <c r="D179" s="58">
        <v>27.716402113437653</v>
      </c>
      <c r="E179" s="59">
        <f t="shared" si="35"/>
        <v>1258.2441204766671</v>
      </c>
      <c r="F179" s="60">
        <v>5888</v>
      </c>
      <c r="G179" s="61">
        <v>6410</v>
      </c>
      <c r="H179" s="61">
        <v>10856</v>
      </c>
      <c r="I179" s="61">
        <v>13718</v>
      </c>
      <c r="J179" s="61">
        <v>26331</v>
      </c>
      <c r="K179" s="61">
        <v>33229</v>
      </c>
      <c r="L179" s="61">
        <v>35228</v>
      </c>
      <c r="M179" s="62">
        <f>VLOOKUP(C179,'[1]Vintage Comparisons'!$B$4:$L$369,11,FALSE)</f>
        <v>34874</v>
      </c>
      <c r="N179" s="63">
        <f>VLOOKUP(C179,'[1]Vintage Comparisons'!$B$4:$L$369,10,FALSE)</f>
        <v>34874</v>
      </c>
      <c r="O179" s="40">
        <f t="shared" si="32"/>
        <v>0</v>
      </c>
      <c r="P179" s="64">
        <f>VLOOKUP(C179,'[1]Vintage Comparisons'!$B$4:$L$369,9,FALSE)</f>
        <v>34888</v>
      </c>
      <c r="Q179" s="65">
        <f>VLOOKUP(C179,'[1]Vintage Comparisons'!$B$4:$L$369,8,FALSE)</f>
        <v>33992</v>
      </c>
      <c r="R179" s="66">
        <f>VLOOKUP(C179,'[1]Vintage Comparisons'!$B$4:$L$369,7,FALSE)</f>
        <v>34261</v>
      </c>
      <c r="S179" s="66">
        <f>VLOOKUP(C179,'[1]Vintage Comparisons'!$B$4:$L$369,6,FALSE)</f>
        <v>34323</v>
      </c>
      <c r="T179" s="66">
        <f>VLOOKUP(C179,'[1]Vintage Comparisons'!$B$4:$L$369,5,FALSE)</f>
        <v>34189</v>
      </c>
      <c r="U179" s="66">
        <f>VLOOKUP(C179,'[1]Vintage Comparisons'!$B$4:$L$369,4,FALSE)</f>
        <v>34049</v>
      </c>
      <c r="V179" s="67">
        <f>VLOOKUP(C179,'[1]Vintage Comparisons'!$B$4:$L$369,3,FALSE)</f>
        <v>34049</v>
      </c>
      <c r="W179" s="3"/>
      <c r="X179" s="68">
        <f t="shared" si="38"/>
        <v>1228.4783522999955</v>
      </c>
    </row>
    <row r="180" spans="1:24" ht="12.75">
      <c r="A180" s="56" t="s">
        <v>348</v>
      </c>
      <c r="B180" s="56" t="s">
        <v>352</v>
      </c>
      <c r="C180" s="57" t="s">
        <v>353</v>
      </c>
      <c r="D180" s="58">
        <v>52.7275550365448</v>
      </c>
      <c r="E180" s="59">
        <f t="shared" si="35"/>
        <v>245.94351076988195</v>
      </c>
      <c r="F180" s="60">
        <v>3139</v>
      </c>
      <c r="G180" s="61">
        <v>3503</v>
      </c>
      <c r="H180" s="61">
        <v>4487</v>
      </c>
      <c r="I180" s="61">
        <v>5186</v>
      </c>
      <c r="J180" s="61">
        <v>5936</v>
      </c>
      <c r="K180" s="61">
        <v>8339</v>
      </c>
      <c r="L180" s="61">
        <v>10579</v>
      </c>
      <c r="M180" s="62">
        <f>VLOOKUP(C180,'[1]Vintage Comparisons'!$B$4:$L$369,11,FALSE)</f>
        <v>12968</v>
      </c>
      <c r="N180" s="63">
        <f>VLOOKUP(C180,'[1]Vintage Comparisons'!$B$4:$L$369,10,FALSE)</f>
        <v>12991</v>
      </c>
      <c r="O180" s="40">
        <f t="shared" si="32"/>
        <v>23</v>
      </c>
      <c r="P180" s="64">
        <f>VLOOKUP(C180,'[1]Vintage Comparisons'!$B$4:$L$369,9,FALSE)</f>
        <v>13042</v>
      </c>
      <c r="Q180" s="65">
        <f>VLOOKUP(C180,'[1]Vintage Comparisons'!$B$4:$L$369,8,FALSE)</f>
        <v>13186</v>
      </c>
      <c r="R180" s="66">
        <f>VLOOKUP(C180,'[1]Vintage Comparisons'!$B$4:$L$369,7,FALSE)</f>
        <v>13422</v>
      </c>
      <c r="S180" s="66">
        <f>VLOOKUP(C180,'[1]Vintage Comparisons'!$B$4:$L$369,6,FALSE)</f>
        <v>13650</v>
      </c>
      <c r="T180" s="66">
        <f>VLOOKUP(C180,'[1]Vintage Comparisons'!$B$4:$L$369,5,FALSE)</f>
        <v>13828</v>
      </c>
      <c r="U180" s="66">
        <f>VLOOKUP(C180,'[1]Vintage Comparisons'!$B$4:$L$369,4,FALSE)</f>
        <v>13982</v>
      </c>
      <c r="V180" s="67">
        <f>VLOOKUP(C180,'[1]Vintage Comparisons'!$B$4:$L$369,3,FALSE)</f>
        <v>14103</v>
      </c>
      <c r="W180" s="3"/>
      <c r="X180" s="68">
        <f t="shared" si="38"/>
        <v>267.469257586956</v>
      </c>
    </row>
    <row r="181" spans="1:24" ht="12.75">
      <c r="A181" s="56" t="s">
        <v>348</v>
      </c>
      <c r="B181" s="56" t="s">
        <v>354</v>
      </c>
      <c r="C181" s="57" t="s">
        <v>355</v>
      </c>
      <c r="D181" s="58">
        <v>31.102104663848877</v>
      </c>
      <c r="E181" s="59">
        <f t="shared" si="35"/>
        <v>38.61475012641079</v>
      </c>
      <c r="F181" s="60">
        <v>420</v>
      </c>
      <c r="G181" s="61">
        <v>422</v>
      </c>
      <c r="H181" s="61">
        <v>496</v>
      </c>
      <c r="I181" s="61">
        <v>556</v>
      </c>
      <c r="J181" s="61">
        <v>704</v>
      </c>
      <c r="K181" s="61">
        <v>1000</v>
      </c>
      <c r="L181" s="61">
        <v>1048</v>
      </c>
      <c r="M181" s="62">
        <f>VLOOKUP(C181,'[1]Vintage Comparisons'!$B$4:$L$369,11,FALSE)</f>
        <v>1201</v>
      </c>
      <c r="N181" s="63">
        <f>VLOOKUP(C181,'[1]Vintage Comparisons'!$B$4:$L$369,10,FALSE)</f>
        <v>1201</v>
      </c>
      <c r="O181" s="40">
        <f t="shared" si="32"/>
        <v>0</v>
      </c>
      <c r="P181" s="64">
        <f>VLOOKUP(C181,'[1]Vintage Comparisons'!$B$4:$L$369,9,FALSE)</f>
        <v>1207</v>
      </c>
      <c r="Q181" s="65">
        <f>VLOOKUP(C181,'[1]Vintage Comparisons'!$B$4:$L$369,8,FALSE)</f>
        <v>1223</v>
      </c>
      <c r="R181" s="66">
        <f>VLOOKUP(C181,'[1]Vintage Comparisons'!$B$4:$L$369,7,FALSE)</f>
        <v>1228</v>
      </c>
      <c r="S181" s="66">
        <f>VLOOKUP(C181,'[1]Vintage Comparisons'!$B$4:$L$369,6,FALSE)</f>
        <v>1249</v>
      </c>
      <c r="T181" s="66">
        <f>VLOOKUP(C181,'[1]Vintage Comparisons'!$B$4:$L$369,5,FALSE)</f>
        <v>1258</v>
      </c>
      <c r="U181" s="66">
        <f>VLOOKUP(C181,'[1]Vintage Comparisons'!$B$4:$L$369,4,FALSE)</f>
        <v>1272</v>
      </c>
      <c r="V181" s="67">
        <f>VLOOKUP(C181,'[1]Vintage Comparisons'!$B$4:$L$369,3,FALSE)</f>
        <v>1275</v>
      </c>
      <c r="W181" s="3"/>
      <c r="X181" s="68">
        <f t="shared" si="38"/>
        <v>40.9940103340331</v>
      </c>
    </row>
    <row r="182" spans="1:24" ht="12.75">
      <c r="A182" s="56" t="s">
        <v>348</v>
      </c>
      <c r="B182" s="56" t="s">
        <v>356</v>
      </c>
      <c r="C182" s="57" t="s">
        <v>357</v>
      </c>
      <c r="D182" s="58">
        <v>23.054260849952698</v>
      </c>
      <c r="E182" s="59">
        <f t="shared" si="35"/>
        <v>42.42165933513356</v>
      </c>
      <c r="F182" s="60">
        <v>531</v>
      </c>
      <c r="G182" s="61">
        <v>608</v>
      </c>
      <c r="H182" s="61">
        <v>620</v>
      </c>
      <c r="I182" s="61">
        <v>550</v>
      </c>
      <c r="J182" s="61">
        <v>562</v>
      </c>
      <c r="K182" s="61">
        <v>657</v>
      </c>
      <c r="L182" s="61">
        <v>785</v>
      </c>
      <c r="M182" s="62">
        <f>VLOOKUP(C182,'[1]Vintage Comparisons'!$B$4:$L$369,11,FALSE)</f>
        <v>978</v>
      </c>
      <c r="N182" s="63">
        <f>VLOOKUP(C182,'[1]Vintage Comparisons'!$B$4:$L$369,10,FALSE)</f>
        <v>978</v>
      </c>
      <c r="O182" s="40">
        <f t="shared" si="32"/>
        <v>0</v>
      </c>
      <c r="P182" s="64">
        <f>VLOOKUP(C182,'[1]Vintage Comparisons'!$B$4:$L$369,9,FALSE)</f>
        <v>978</v>
      </c>
      <c r="Q182" s="65">
        <f>VLOOKUP(C182,'[1]Vintage Comparisons'!$B$4:$L$369,8,FALSE)</f>
        <v>976</v>
      </c>
      <c r="R182" s="66">
        <f>VLOOKUP(C182,'[1]Vintage Comparisons'!$B$4:$L$369,7,FALSE)</f>
        <v>978</v>
      </c>
      <c r="S182" s="66">
        <f>VLOOKUP(C182,'[1]Vintage Comparisons'!$B$4:$L$369,6,FALSE)</f>
        <v>990</v>
      </c>
      <c r="T182" s="66">
        <f>VLOOKUP(C182,'[1]Vintage Comparisons'!$B$4:$L$369,5,FALSE)</f>
        <v>992</v>
      </c>
      <c r="U182" s="66">
        <f>VLOOKUP(C182,'[1]Vintage Comparisons'!$B$4:$L$369,4,FALSE)</f>
        <v>988</v>
      </c>
      <c r="V182" s="67">
        <f>VLOOKUP(C182,'[1]Vintage Comparisons'!$B$4:$L$369,3,FALSE)</f>
        <v>982</v>
      </c>
      <c r="W182" s="3"/>
      <c r="X182" s="68">
        <f t="shared" si="38"/>
        <v>42.59516305429566</v>
      </c>
    </row>
    <row r="183" spans="1:24" ht="12.75">
      <c r="A183" s="56" t="s">
        <v>348</v>
      </c>
      <c r="B183" s="56" t="s">
        <v>358</v>
      </c>
      <c r="C183" s="57" t="s">
        <v>359</v>
      </c>
      <c r="D183" s="58">
        <v>13.416664063930511</v>
      </c>
      <c r="E183" s="59">
        <f t="shared" si="35"/>
        <v>1192.0996101406774</v>
      </c>
      <c r="F183" s="60">
        <v>11323</v>
      </c>
      <c r="G183" s="61">
        <v>10316</v>
      </c>
      <c r="H183" s="61">
        <v>10694</v>
      </c>
      <c r="I183" s="61">
        <v>12326</v>
      </c>
      <c r="J183" s="61">
        <v>13012</v>
      </c>
      <c r="K183" s="61">
        <v>15580</v>
      </c>
      <c r="L183" s="61">
        <v>15537</v>
      </c>
      <c r="M183" s="62">
        <f>VLOOKUP(C183,'[1]Vintage Comparisons'!$B$4:$L$369,11,FALSE)</f>
        <v>15994</v>
      </c>
      <c r="N183" s="63">
        <f>VLOOKUP(C183,'[1]Vintage Comparisons'!$B$4:$L$369,10,FALSE)</f>
        <v>15994</v>
      </c>
      <c r="O183" s="40">
        <f t="shared" si="32"/>
        <v>0</v>
      </c>
      <c r="P183" s="64">
        <f>VLOOKUP(C183,'[1]Vintage Comparisons'!$B$4:$L$369,9,FALSE)</f>
        <v>16004</v>
      </c>
      <c r="Q183" s="65">
        <f>VLOOKUP(C183,'[1]Vintage Comparisons'!$B$4:$L$369,8,FALSE)</f>
        <v>15970</v>
      </c>
      <c r="R183" s="66">
        <f>VLOOKUP(C183,'[1]Vintage Comparisons'!$B$4:$L$369,7,FALSE)</f>
        <v>16070</v>
      </c>
      <c r="S183" s="66">
        <f>VLOOKUP(C183,'[1]Vintage Comparisons'!$B$4:$L$369,6,FALSE)</f>
        <v>16165</v>
      </c>
      <c r="T183" s="66">
        <f>VLOOKUP(C183,'[1]Vintage Comparisons'!$B$4:$L$369,5,FALSE)</f>
        <v>16041</v>
      </c>
      <c r="U183" s="66">
        <f>VLOOKUP(C183,'[1]Vintage Comparisons'!$B$4:$L$369,4,FALSE)</f>
        <v>16005</v>
      </c>
      <c r="V183" s="67">
        <f>VLOOKUP(C183,'[1]Vintage Comparisons'!$B$4:$L$369,3,FALSE)</f>
        <v>16082</v>
      </c>
      <c r="W183" s="3"/>
      <c r="X183" s="68">
        <f t="shared" si="38"/>
        <v>1198.6586176242574</v>
      </c>
    </row>
    <row r="184" spans="1:24" ht="12.75">
      <c r="A184" s="56" t="s">
        <v>348</v>
      </c>
      <c r="B184" s="56" t="s">
        <v>360</v>
      </c>
      <c r="C184" s="57" t="s">
        <v>361</v>
      </c>
      <c r="D184" s="58">
        <v>17.369774639606476</v>
      </c>
      <c r="E184" s="59">
        <f t="shared" si="35"/>
        <v>53.02314043268819</v>
      </c>
      <c r="F184" s="60">
        <v>248</v>
      </c>
      <c r="G184" s="61">
        <v>237</v>
      </c>
      <c r="H184" s="61">
        <v>321</v>
      </c>
      <c r="I184" s="61">
        <v>385</v>
      </c>
      <c r="J184" s="61">
        <v>483</v>
      </c>
      <c r="K184" s="61">
        <v>651</v>
      </c>
      <c r="L184" s="61">
        <v>830</v>
      </c>
      <c r="M184" s="62">
        <f>VLOOKUP(C184,'[1]Vintage Comparisons'!$B$4:$L$369,11,FALSE)</f>
        <v>921</v>
      </c>
      <c r="N184" s="63">
        <f>VLOOKUP(C184,'[1]Vintage Comparisons'!$B$4:$L$369,10,FALSE)</f>
        <v>921</v>
      </c>
      <c r="O184" s="40">
        <f t="shared" si="32"/>
        <v>0</v>
      </c>
      <c r="P184" s="64">
        <f>VLOOKUP(C184,'[1]Vintage Comparisons'!$B$4:$L$369,9,FALSE)</f>
        <v>924</v>
      </c>
      <c r="Q184" s="65">
        <f>VLOOKUP(C184,'[1]Vintage Comparisons'!$B$4:$L$369,8,FALSE)</f>
        <v>931</v>
      </c>
      <c r="R184" s="66">
        <f>VLOOKUP(C184,'[1]Vintage Comparisons'!$B$4:$L$369,7,FALSE)</f>
        <v>942</v>
      </c>
      <c r="S184" s="66">
        <f>VLOOKUP(C184,'[1]Vintage Comparisons'!$B$4:$L$369,6,FALSE)</f>
        <v>957</v>
      </c>
      <c r="T184" s="66">
        <f>VLOOKUP(C184,'[1]Vintage Comparisons'!$B$4:$L$369,5,FALSE)</f>
        <v>955</v>
      </c>
      <c r="U184" s="66">
        <f>VLOOKUP(C184,'[1]Vintage Comparisons'!$B$4:$L$369,4,FALSE)</f>
        <v>957</v>
      </c>
      <c r="V184" s="67">
        <f>VLOOKUP(C184,'[1]Vintage Comparisons'!$B$4:$L$369,3,FALSE)</f>
        <v>959</v>
      </c>
      <c r="W184" s="3"/>
      <c r="X184" s="68">
        <f t="shared" si="38"/>
        <v>55.21084872415632</v>
      </c>
    </row>
    <row r="185" spans="1:24" ht="12.75">
      <c r="A185" s="56" t="s">
        <v>348</v>
      </c>
      <c r="B185" s="56" t="s">
        <v>362</v>
      </c>
      <c r="C185" s="57" t="s">
        <v>363</v>
      </c>
      <c r="D185" s="58">
        <v>27.862014770507812</v>
      </c>
      <c r="E185" s="59">
        <f t="shared" si="35"/>
        <v>220.0845865063131</v>
      </c>
      <c r="F185" s="60">
        <v>891</v>
      </c>
      <c r="G185" s="61">
        <v>1085</v>
      </c>
      <c r="H185" s="61">
        <v>1861</v>
      </c>
      <c r="I185" s="61">
        <v>4221</v>
      </c>
      <c r="J185" s="61">
        <v>5473</v>
      </c>
      <c r="K185" s="61">
        <v>5380</v>
      </c>
      <c r="L185" s="61">
        <v>5565</v>
      </c>
      <c r="M185" s="62">
        <f>VLOOKUP(C185,'[1]Vintage Comparisons'!$B$4:$L$369,11,FALSE)</f>
        <v>6132</v>
      </c>
      <c r="N185" s="63">
        <f>VLOOKUP(C185,'[1]Vintage Comparisons'!$B$4:$L$369,10,FALSE)</f>
        <v>6126</v>
      </c>
      <c r="O185" s="40">
        <f t="shared" si="32"/>
        <v>-6</v>
      </c>
      <c r="P185" s="64">
        <f>VLOOKUP(C185,'[1]Vintage Comparisons'!$B$4:$L$369,9,FALSE)</f>
        <v>6139</v>
      </c>
      <c r="Q185" s="65">
        <f>VLOOKUP(C185,'[1]Vintage Comparisons'!$B$4:$L$369,8,FALSE)</f>
        <v>6164</v>
      </c>
      <c r="R185" s="66">
        <f>VLOOKUP(C185,'[1]Vintage Comparisons'!$B$4:$L$369,7,FALSE)</f>
        <v>6215</v>
      </c>
      <c r="S185" s="66">
        <f>VLOOKUP(C185,'[1]Vintage Comparisons'!$B$4:$L$369,6,FALSE)</f>
        <v>6278</v>
      </c>
      <c r="T185" s="66">
        <f>VLOOKUP(C185,'[1]Vintage Comparisons'!$B$4:$L$369,5,FALSE)</f>
        <v>6314</v>
      </c>
      <c r="U185" s="66">
        <f>VLOOKUP(C185,'[1]Vintage Comparisons'!$B$4:$L$369,4,FALSE)</f>
        <v>6338</v>
      </c>
      <c r="V185" s="67">
        <f>VLOOKUP(C185,'[1]Vintage Comparisons'!$B$4:$L$369,3,FALSE)</f>
        <v>6347</v>
      </c>
      <c r="W185" s="3"/>
      <c r="X185" s="68">
        <f t="shared" si="38"/>
        <v>227.8011856744242</v>
      </c>
    </row>
    <row r="186" spans="1:24" ht="12.75">
      <c r="A186" s="56" t="s">
        <v>348</v>
      </c>
      <c r="B186" s="56" t="s">
        <v>364</v>
      </c>
      <c r="C186" s="57" t="s">
        <v>365</v>
      </c>
      <c r="D186" s="58">
        <v>23.305377423763275</v>
      </c>
      <c r="E186" s="59">
        <f t="shared" si="35"/>
        <v>205.66068992784594</v>
      </c>
      <c r="F186" s="60">
        <v>2682</v>
      </c>
      <c r="G186" s="61">
        <v>2576</v>
      </c>
      <c r="H186" s="61">
        <v>2639</v>
      </c>
      <c r="I186" s="61">
        <v>3099</v>
      </c>
      <c r="J186" s="61">
        <v>3760</v>
      </c>
      <c r="K186" s="61">
        <v>4125</v>
      </c>
      <c r="L186" s="61">
        <v>4231</v>
      </c>
      <c r="M186" s="62">
        <f>VLOOKUP(C186,'[1]Vintage Comparisons'!$B$4:$L$369,11,FALSE)</f>
        <v>4793</v>
      </c>
      <c r="N186" s="63">
        <f>VLOOKUP(C186,'[1]Vintage Comparisons'!$B$4:$L$369,10,FALSE)</f>
        <v>4793</v>
      </c>
      <c r="O186" s="40">
        <f t="shared" si="32"/>
        <v>0</v>
      </c>
      <c r="P186" s="64">
        <f>VLOOKUP(C186,'[1]Vintage Comparisons'!$B$4:$L$369,9,FALSE)</f>
        <v>4796</v>
      </c>
      <c r="Q186" s="65">
        <f>VLOOKUP(C186,'[1]Vintage Comparisons'!$B$4:$L$369,8,FALSE)</f>
        <v>4788</v>
      </c>
      <c r="R186" s="66">
        <f>VLOOKUP(C186,'[1]Vintage Comparisons'!$B$4:$L$369,7,FALSE)</f>
        <v>4816</v>
      </c>
      <c r="S186" s="66">
        <f>VLOOKUP(C186,'[1]Vintage Comparisons'!$B$4:$L$369,6,FALSE)</f>
        <v>4853</v>
      </c>
      <c r="T186" s="66">
        <f>VLOOKUP(C186,'[1]Vintage Comparisons'!$B$4:$L$369,5,FALSE)</f>
        <v>4846</v>
      </c>
      <c r="U186" s="66">
        <f>VLOOKUP(C186,'[1]Vintage Comparisons'!$B$4:$L$369,4,FALSE)</f>
        <v>4823</v>
      </c>
      <c r="V186" s="67">
        <f>VLOOKUP(C186,'[1]Vintage Comparisons'!$B$4:$L$369,3,FALSE)</f>
        <v>4812</v>
      </c>
      <c r="W186" s="3"/>
      <c r="X186" s="68">
        <f t="shared" si="38"/>
        <v>206.47595241660645</v>
      </c>
    </row>
    <row r="187" spans="1:24" ht="12.75">
      <c r="A187" s="56" t="s">
        <v>348</v>
      </c>
      <c r="B187" s="56" t="s">
        <v>366</v>
      </c>
      <c r="C187" s="57" t="s">
        <v>367</v>
      </c>
      <c r="D187" s="58">
        <v>16.017094254493713</v>
      </c>
      <c r="E187" s="59">
        <f t="shared" si="35"/>
        <v>202.8457814118481</v>
      </c>
      <c r="F187" s="60">
        <v>2476</v>
      </c>
      <c r="G187" s="61">
        <v>2216</v>
      </c>
      <c r="H187" s="61">
        <v>2179</v>
      </c>
      <c r="I187" s="61">
        <v>2350</v>
      </c>
      <c r="J187" s="61">
        <v>2825</v>
      </c>
      <c r="K187" s="61">
        <v>3045</v>
      </c>
      <c r="L187" s="61">
        <v>3184</v>
      </c>
      <c r="M187" s="62">
        <f>VLOOKUP(C187,'[1]Vintage Comparisons'!$B$4:$L$369,11,FALSE)</f>
        <v>3249</v>
      </c>
      <c r="N187" s="63">
        <f>VLOOKUP(C187,'[1]Vintage Comparisons'!$B$4:$L$369,10,FALSE)</f>
        <v>3248</v>
      </c>
      <c r="O187" s="40">
        <f t="shared" si="32"/>
        <v>-1</v>
      </c>
      <c r="P187" s="64">
        <f>VLOOKUP(C187,'[1]Vintage Comparisons'!$B$4:$L$369,9,FALSE)</f>
        <v>3254</v>
      </c>
      <c r="Q187" s="65">
        <f>VLOOKUP(C187,'[1]Vintage Comparisons'!$B$4:$L$369,8,FALSE)</f>
        <v>3261</v>
      </c>
      <c r="R187" s="66">
        <f>VLOOKUP(C187,'[1]Vintage Comparisons'!$B$4:$L$369,7,FALSE)</f>
        <v>3300</v>
      </c>
      <c r="S187" s="66">
        <f>VLOOKUP(C187,'[1]Vintage Comparisons'!$B$4:$L$369,6,FALSE)</f>
        <v>3314</v>
      </c>
      <c r="T187" s="66">
        <f>VLOOKUP(C187,'[1]Vintage Comparisons'!$B$4:$L$369,5,FALSE)</f>
        <v>3300</v>
      </c>
      <c r="U187" s="66">
        <f>VLOOKUP(C187,'[1]Vintage Comparisons'!$B$4:$L$369,4,FALSE)</f>
        <v>3282</v>
      </c>
      <c r="V187" s="67">
        <f>VLOOKUP(C187,'[1]Vintage Comparisons'!$B$4:$L$369,3,FALSE)</f>
        <v>3261</v>
      </c>
      <c r="W187" s="3"/>
      <c r="X187" s="68">
        <f t="shared" si="38"/>
        <v>203.5949809738494</v>
      </c>
    </row>
    <row r="188" spans="1:24" ht="12.75">
      <c r="A188" s="56" t="s">
        <v>348</v>
      </c>
      <c r="B188" s="56" t="s">
        <v>368</v>
      </c>
      <c r="C188" s="57" t="s">
        <v>369</v>
      </c>
      <c r="D188" s="58">
        <v>26.637008726596832</v>
      </c>
      <c r="E188" s="59">
        <f t="shared" si="35"/>
        <v>81.61577083650835</v>
      </c>
      <c r="F188" s="60">
        <v>1242</v>
      </c>
      <c r="G188" s="61">
        <v>1340</v>
      </c>
      <c r="H188" s="61">
        <v>1257</v>
      </c>
      <c r="I188" s="61">
        <v>1392</v>
      </c>
      <c r="J188" s="61">
        <v>1593</v>
      </c>
      <c r="K188" s="61">
        <v>1804</v>
      </c>
      <c r="L188" s="61">
        <v>1987</v>
      </c>
      <c r="M188" s="62">
        <f>VLOOKUP(C188,'[1]Vintage Comparisons'!$B$4:$L$369,11,FALSE)</f>
        <v>2174</v>
      </c>
      <c r="N188" s="63">
        <f>VLOOKUP(C188,'[1]Vintage Comparisons'!$B$4:$L$369,10,FALSE)</f>
        <v>2174</v>
      </c>
      <c r="O188" s="40">
        <f t="shared" si="32"/>
        <v>0</v>
      </c>
      <c r="P188" s="64">
        <f>VLOOKUP(C188,'[1]Vintage Comparisons'!$B$4:$L$369,9,FALSE)</f>
        <v>2176</v>
      </c>
      <c r="Q188" s="65">
        <f>VLOOKUP(C188,'[1]Vintage Comparisons'!$B$4:$L$369,8,FALSE)</f>
        <v>2173</v>
      </c>
      <c r="R188" s="66">
        <f>VLOOKUP(C188,'[1]Vintage Comparisons'!$B$4:$L$369,7,FALSE)</f>
        <v>2181</v>
      </c>
      <c r="S188" s="66">
        <f>VLOOKUP(C188,'[1]Vintage Comparisons'!$B$4:$L$369,6,FALSE)</f>
        <v>2200</v>
      </c>
      <c r="T188" s="66">
        <f>VLOOKUP(C188,'[1]Vintage Comparisons'!$B$4:$L$369,5,FALSE)</f>
        <v>2191</v>
      </c>
      <c r="U188" s="66">
        <f>VLOOKUP(C188,'[1]Vintage Comparisons'!$B$4:$L$369,4,FALSE)</f>
        <v>2182</v>
      </c>
      <c r="V188" s="67">
        <f>VLOOKUP(C188,'[1]Vintage Comparisons'!$B$4:$L$369,3,FALSE)</f>
        <v>2200</v>
      </c>
      <c r="W188" s="3"/>
      <c r="X188" s="68">
        <f t="shared" si="38"/>
        <v>82.59185641228996</v>
      </c>
    </row>
    <row r="189" spans="1:24" ht="12.75">
      <c r="A189" s="56" t="s">
        <v>348</v>
      </c>
      <c r="B189" s="56" t="s">
        <v>370</v>
      </c>
      <c r="C189" s="57" t="s">
        <v>371</v>
      </c>
      <c r="D189" s="58">
        <v>24.155486404895782</v>
      </c>
      <c r="E189" s="59">
        <f t="shared" si="35"/>
        <v>22.43796671757968</v>
      </c>
      <c r="F189" s="60">
        <v>197</v>
      </c>
      <c r="G189" s="61">
        <v>201</v>
      </c>
      <c r="H189" s="61">
        <v>295</v>
      </c>
      <c r="I189" s="61">
        <v>315</v>
      </c>
      <c r="J189" s="61">
        <v>288</v>
      </c>
      <c r="K189" s="61">
        <v>385</v>
      </c>
      <c r="L189" s="61">
        <v>392</v>
      </c>
      <c r="M189" s="62">
        <f>VLOOKUP(C189,'[1]Vintage Comparisons'!$B$4:$L$369,11,FALSE)</f>
        <v>542</v>
      </c>
      <c r="N189" s="63">
        <f>VLOOKUP(C189,'[1]Vintage Comparisons'!$B$4:$L$369,10,FALSE)</f>
        <v>542</v>
      </c>
      <c r="O189" s="40">
        <f t="shared" si="32"/>
        <v>0</v>
      </c>
      <c r="P189" s="64">
        <f>VLOOKUP(C189,'[1]Vintage Comparisons'!$B$4:$L$369,9,FALSE)</f>
        <v>543</v>
      </c>
      <c r="Q189" s="65">
        <f>VLOOKUP(C189,'[1]Vintage Comparisons'!$B$4:$L$369,8,FALSE)</f>
        <v>543</v>
      </c>
      <c r="R189" s="66">
        <f>VLOOKUP(C189,'[1]Vintage Comparisons'!$B$4:$L$369,7,FALSE)</f>
        <v>543</v>
      </c>
      <c r="S189" s="66">
        <f>VLOOKUP(C189,'[1]Vintage Comparisons'!$B$4:$L$369,6,FALSE)</f>
        <v>548</v>
      </c>
      <c r="T189" s="66">
        <f>VLOOKUP(C189,'[1]Vintage Comparisons'!$B$4:$L$369,5,FALSE)</f>
        <v>545</v>
      </c>
      <c r="U189" s="66">
        <f>VLOOKUP(C189,'[1]Vintage Comparisons'!$B$4:$L$369,4,FALSE)</f>
        <v>549</v>
      </c>
      <c r="V189" s="67">
        <f>VLOOKUP(C189,'[1]Vintage Comparisons'!$B$4:$L$369,3,FALSE)</f>
        <v>549</v>
      </c>
      <c r="W189" s="3"/>
      <c r="X189" s="68">
        <f t="shared" si="38"/>
        <v>22.7277559556296</v>
      </c>
    </row>
    <row r="190" spans="1:24" ht="12.75">
      <c r="A190" s="56" t="s">
        <v>348</v>
      </c>
      <c r="B190" s="56" t="s">
        <v>372</v>
      </c>
      <c r="C190" s="57" t="s">
        <v>373</v>
      </c>
      <c r="D190" s="58">
        <v>34.458001255989075</v>
      </c>
      <c r="E190" s="59">
        <f t="shared" si="35"/>
        <v>840.9657828009799</v>
      </c>
      <c r="F190" s="60">
        <v>24381</v>
      </c>
      <c r="G190" s="61">
        <v>24794</v>
      </c>
      <c r="H190" s="61">
        <v>29063</v>
      </c>
      <c r="I190" s="61">
        <v>30058</v>
      </c>
      <c r="J190" s="61">
        <v>29664</v>
      </c>
      <c r="K190" s="61">
        <v>29286</v>
      </c>
      <c r="L190" s="61">
        <v>29289</v>
      </c>
      <c r="M190" s="62">
        <f>VLOOKUP(C190,'[1]Vintage Comparisons'!$B$4:$L$369,11,FALSE)</f>
        <v>28978</v>
      </c>
      <c r="N190" s="63">
        <f>VLOOKUP(C190,'[1]Vintage Comparisons'!$B$4:$L$369,10,FALSE)</f>
        <v>28978</v>
      </c>
      <c r="O190" s="40">
        <f t="shared" si="32"/>
        <v>0</v>
      </c>
      <c r="P190" s="64">
        <f>VLOOKUP(C190,'[1]Vintage Comparisons'!$B$4:$L$369,9,FALSE)</f>
        <v>28977</v>
      </c>
      <c r="Q190" s="65">
        <f>VLOOKUP(C190,'[1]Vintage Comparisons'!$B$4:$L$369,8,FALSE)</f>
        <v>28809</v>
      </c>
      <c r="R190" s="66">
        <f>VLOOKUP(C190,'[1]Vintage Comparisons'!$B$4:$L$369,7,FALSE)</f>
        <v>28979</v>
      </c>
      <c r="S190" s="66">
        <f>VLOOKUP(C190,'[1]Vintage Comparisons'!$B$4:$L$369,6,FALSE)</f>
        <v>29021</v>
      </c>
      <c r="T190" s="66">
        <f>VLOOKUP(C190,'[1]Vintage Comparisons'!$B$4:$L$369,5,FALSE)</f>
        <v>28843</v>
      </c>
      <c r="U190" s="66">
        <f>VLOOKUP(C190,'[1]Vintage Comparisons'!$B$4:$L$369,4,FALSE)</f>
        <v>28721</v>
      </c>
      <c r="V190" s="67">
        <f>VLOOKUP(C190,'[1]Vintage Comparisons'!$B$4:$L$369,3,FALSE)</f>
        <v>28592</v>
      </c>
      <c r="W190" s="3"/>
      <c r="X190" s="68">
        <f t="shared" si="38"/>
        <v>829.7637401423707</v>
      </c>
    </row>
    <row r="191" spans="1:24" ht="12.75">
      <c r="A191" s="56" t="s">
        <v>348</v>
      </c>
      <c r="B191" s="56" t="s">
        <v>374</v>
      </c>
      <c r="C191" s="57" t="s">
        <v>375</v>
      </c>
      <c r="D191" s="58">
        <v>25.065616130828857</v>
      </c>
      <c r="E191" s="59">
        <f t="shared" si="35"/>
        <v>55.97309049484778</v>
      </c>
      <c r="F191" s="60">
        <v>455</v>
      </c>
      <c r="G191" s="61">
        <v>568</v>
      </c>
      <c r="H191" s="61">
        <v>579</v>
      </c>
      <c r="I191" s="61">
        <v>805</v>
      </c>
      <c r="J191" s="61">
        <v>937</v>
      </c>
      <c r="K191" s="61">
        <v>1112</v>
      </c>
      <c r="L191" s="61">
        <v>1373</v>
      </c>
      <c r="M191" s="62">
        <f>VLOOKUP(C191,'[1]Vintage Comparisons'!$B$4:$L$369,11,FALSE)</f>
        <v>1403</v>
      </c>
      <c r="N191" s="63">
        <f>VLOOKUP(C191,'[1]Vintage Comparisons'!$B$4:$L$369,10,FALSE)</f>
        <v>1386</v>
      </c>
      <c r="O191" s="40">
        <f t="shared" si="32"/>
        <v>-17</v>
      </c>
      <c r="P191" s="64">
        <f>VLOOKUP(C191,'[1]Vintage Comparisons'!$B$4:$L$369,9,FALSE)</f>
        <v>1388</v>
      </c>
      <c r="Q191" s="65">
        <f>VLOOKUP(C191,'[1]Vintage Comparisons'!$B$4:$L$369,8,FALSE)</f>
        <v>1389</v>
      </c>
      <c r="R191" s="66">
        <f>VLOOKUP(C191,'[1]Vintage Comparisons'!$B$4:$L$369,7,FALSE)</f>
        <v>1400</v>
      </c>
      <c r="S191" s="66">
        <f>VLOOKUP(C191,'[1]Vintage Comparisons'!$B$4:$L$369,6,FALSE)</f>
        <v>1408</v>
      </c>
      <c r="T191" s="66">
        <f>VLOOKUP(C191,'[1]Vintage Comparisons'!$B$4:$L$369,5,FALSE)</f>
        <v>1401</v>
      </c>
      <c r="U191" s="66">
        <f>VLOOKUP(C191,'[1]Vintage Comparisons'!$B$4:$L$369,4,FALSE)</f>
        <v>1400</v>
      </c>
      <c r="V191" s="67">
        <f>VLOOKUP(C191,'[1]Vintage Comparisons'!$B$4:$L$369,3,FALSE)</f>
        <v>1403</v>
      </c>
      <c r="W191" s="3"/>
      <c r="X191" s="68">
        <f t="shared" si="38"/>
        <v>55.97309049484778</v>
      </c>
    </row>
    <row r="192" spans="1:24" ht="12.75">
      <c r="A192" s="56" t="s">
        <v>348</v>
      </c>
      <c r="B192" s="56" t="s">
        <v>376</v>
      </c>
      <c r="C192" s="57" t="s">
        <v>377</v>
      </c>
      <c r="D192" s="58">
        <v>21.05261528491974</v>
      </c>
      <c r="E192" s="59">
        <f t="shared" si="35"/>
        <v>27.977521653659263</v>
      </c>
      <c r="F192" s="60">
        <v>306</v>
      </c>
      <c r="G192" s="61">
        <v>264</v>
      </c>
      <c r="H192" s="61">
        <v>228</v>
      </c>
      <c r="I192" s="61">
        <v>237</v>
      </c>
      <c r="J192" s="61">
        <v>287</v>
      </c>
      <c r="K192" s="61">
        <v>425</v>
      </c>
      <c r="L192" s="61">
        <v>571</v>
      </c>
      <c r="M192" s="62">
        <f>VLOOKUP(C192,'[1]Vintage Comparisons'!$B$4:$L$369,11,FALSE)</f>
        <v>589</v>
      </c>
      <c r="N192" s="63">
        <f>VLOOKUP(C192,'[1]Vintage Comparisons'!$B$4:$L$369,10,FALSE)</f>
        <v>589</v>
      </c>
      <c r="O192" s="40">
        <f t="shared" si="32"/>
        <v>0</v>
      </c>
      <c r="P192" s="64">
        <f>VLOOKUP(C192,'[1]Vintage Comparisons'!$B$4:$L$369,9,FALSE)</f>
        <v>591</v>
      </c>
      <c r="Q192" s="65">
        <f>VLOOKUP(C192,'[1]Vintage Comparisons'!$B$4:$L$369,8,FALSE)</f>
        <v>594</v>
      </c>
      <c r="R192" s="66">
        <f>VLOOKUP(C192,'[1]Vintage Comparisons'!$B$4:$L$369,7,FALSE)</f>
        <v>599</v>
      </c>
      <c r="S192" s="66">
        <f>VLOOKUP(C192,'[1]Vintage Comparisons'!$B$4:$L$369,6,FALSE)</f>
        <v>601</v>
      </c>
      <c r="T192" s="66">
        <f>VLOOKUP(C192,'[1]Vintage Comparisons'!$B$4:$L$369,5,FALSE)</f>
        <v>603</v>
      </c>
      <c r="U192" s="66">
        <f>VLOOKUP(C192,'[1]Vintage Comparisons'!$B$4:$L$369,4,FALSE)</f>
        <v>600</v>
      </c>
      <c r="V192" s="67">
        <f>VLOOKUP(C192,'[1]Vintage Comparisons'!$B$4:$L$369,3,FALSE)</f>
        <v>601</v>
      </c>
      <c r="W192" s="3"/>
      <c r="X192" s="68">
        <f t="shared" si="38"/>
        <v>28.547522094820405</v>
      </c>
    </row>
    <row r="193" spans="1:24" ht="12.75">
      <c r="A193" s="56" t="s">
        <v>348</v>
      </c>
      <c r="B193" s="56" t="s">
        <v>378</v>
      </c>
      <c r="C193" s="57" t="s">
        <v>379</v>
      </c>
      <c r="D193" s="58">
        <v>28.14826011657715</v>
      </c>
      <c r="E193" s="59">
        <f t="shared" si="35"/>
        <v>191.37950188358084</v>
      </c>
      <c r="F193" s="60">
        <v>6773</v>
      </c>
      <c r="G193" s="61">
        <v>950</v>
      </c>
      <c r="H193" s="61">
        <v>1387</v>
      </c>
      <c r="I193" s="61">
        <v>2192</v>
      </c>
      <c r="J193" s="61">
        <v>3069</v>
      </c>
      <c r="K193" s="61">
        <v>4137</v>
      </c>
      <c r="L193" s="61">
        <v>4478</v>
      </c>
      <c r="M193" s="62">
        <f>VLOOKUP(C193,'[1]Vintage Comparisons'!$B$4:$L$369,11,FALSE)</f>
        <v>5387</v>
      </c>
      <c r="N193" s="63">
        <f>VLOOKUP(C193,'[1]Vintage Comparisons'!$B$4:$L$369,10,FALSE)</f>
        <v>5387</v>
      </c>
      <c r="O193" s="40">
        <f t="shared" si="32"/>
        <v>0</v>
      </c>
      <c r="P193" s="64">
        <f>VLOOKUP(C193,'[1]Vintage Comparisons'!$B$4:$L$369,9,FALSE)</f>
        <v>5406</v>
      </c>
      <c r="Q193" s="65">
        <f>VLOOKUP(C193,'[1]Vintage Comparisons'!$B$4:$L$369,8,FALSE)</f>
        <v>5456</v>
      </c>
      <c r="R193" s="66">
        <f>VLOOKUP(C193,'[1]Vintage Comparisons'!$B$4:$L$369,7,FALSE)</f>
        <v>5558</v>
      </c>
      <c r="S193" s="66">
        <f>VLOOKUP(C193,'[1]Vintage Comparisons'!$B$4:$L$369,6,FALSE)</f>
        <v>5676</v>
      </c>
      <c r="T193" s="66">
        <f>VLOOKUP(C193,'[1]Vintage Comparisons'!$B$4:$L$369,5,FALSE)</f>
        <v>5755</v>
      </c>
      <c r="U193" s="66">
        <f>VLOOKUP(C193,'[1]Vintage Comparisons'!$B$4:$L$369,4,FALSE)</f>
        <v>5841</v>
      </c>
      <c r="V193" s="67">
        <f>VLOOKUP(C193,'[1]Vintage Comparisons'!$B$4:$L$369,3,FALSE)</f>
        <v>5933</v>
      </c>
      <c r="W193" s="3"/>
      <c r="X193" s="68">
        <f t="shared" si="38"/>
        <v>210.77679314558847</v>
      </c>
    </row>
    <row r="194" spans="1:24" ht="12.75">
      <c r="A194" s="56" t="s">
        <v>348</v>
      </c>
      <c r="B194" s="56" t="s">
        <v>380</v>
      </c>
      <c r="C194" s="57" t="s">
        <v>381</v>
      </c>
      <c r="D194" s="58">
        <v>17.70884418487549</v>
      </c>
      <c r="E194" s="59">
        <f t="shared" si="35"/>
        <v>971.0402226412104</v>
      </c>
      <c r="F194" s="60">
        <v>931</v>
      </c>
      <c r="G194" s="61">
        <v>6856</v>
      </c>
      <c r="H194" s="61">
        <v>10145</v>
      </c>
      <c r="I194" s="61">
        <v>14956</v>
      </c>
      <c r="J194" s="61">
        <v>17033</v>
      </c>
      <c r="K194" s="61">
        <v>16399</v>
      </c>
      <c r="L194" s="61">
        <v>16685</v>
      </c>
      <c r="M194" s="62">
        <f>VLOOKUP(C194,'[1]Vintage Comparisons'!$B$4:$L$369,11,FALSE)</f>
        <v>17196</v>
      </c>
      <c r="N194" s="63">
        <f>VLOOKUP(C194,'[1]Vintage Comparisons'!$B$4:$L$369,10,FALSE)</f>
        <v>17198</v>
      </c>
      <c r="O194" s="40">
        <f t="shared" si="32"/>
        <v>2</v>
      </c>
      <c r="P194" s="64">
        <f>VLOOKUP(C194,'[1]Vintage Comparisons'!$B$4:$L$369,9,FALSE)</f>
        <v>17205</v>
      </c>
      <c r="Q194" s="65">
        <f>VLOOKUP(C194,'[1]Vintage Comparisons'!$B$4:$L$369,8,FALSE)</f>
        <v>17121</v>
      </c>
      <c r="R194" s="66">
        <f>VLOOKUP(C194,'[1]Vintage Comparisons'!$B$4:$L$369,7,FALSE)</f>
        <v>17132</v>
      </c>
      <c r="S194" s="66">
        <f>VLOOKUP(C194,'[1]Vintage Comparisons'!$B$4:$L$369,6,FALSE)</f>
        <v>17231</v>
      </c>
      <c r="T194" s="66">
        <f>VLOOKUP(C194,'[1]Vintage Comparisons'!$B$4:$L$369,5,FALSE)</f>
        <v>17137</v>
      </c>
      <c r="U194" s="66">
        <f>VLOOKUP(C194,'[1]Vintage Comparisons'!$B$4:$L$369,4,FALSE)</f>
        <v>17064</v>
      </c>
      <c r="V194" s="67">
        <f>VLOOKUP(C194,'[1]Vintage Comparisons'!$B$4:$L$369,3,FALSE)</f>
        <v>17034</v>
      </c>
      <c r="W194" s="3"/>
      <c r="X194" s="68">
        <f t="shared" si="38"/>
        <v>961.8922512485683</v>
      </c>
    </row>
    <row r="195" spans="1:24" ht="12.75">
      <c r="A195" s="56" t="s">
        <v>348</v>
      </c>
      <c r="B195" s="56" t="s">
        <v>382</v>
      </c>
      <c r="C195" s="57" t="s">
        <v>383</v>
      </c>
      <c r="D195" s="58">
        <v>34.40903115272522</v>
      </c>
      <c r="E195" s="59">
        <f t="shared" si="35"/>
        <v>282.10617023522906</v>
      </c>
      <c r="F195" s="60">
        <v>7385</v>
      </c>
      <c r="G195" s="61">
        <v>7557</v>
      </c>
      <c r="H195" s="61">
        <v>7517</v>
      </c>
      <c r="I195" s="61">
        <v>7517</v>
      </c>
      <c r="J195" s="61">
        <v>8187</v>
      </c>
      <c r="K195" s="61">
        <v>8953</v>
      </c>
      <c r="L195" s="61">
        <v>9808</v>
      </c>
      <c r="M195" s="62">
        <f>VLOOKUP(C195,'[1]Vintage Comparisons'!$B$4:$L$369,11,FALSE)</f>
        <v>9707</v>
      </c>
      <c r="N195" s="63">
        <f>VLOOKUP(C195,'[1]Vintage Comparisons'!$B$4:$L$369,10,FALSE)</f>
        <v>9708</v>
      </c>
      <c r="O195" s="40">
        <f t="shared" si="32"/>
        <v>1</v>
      </c>
      <c r="P195" s="64">
        <f>VLOOKUP(C195,'[1]Vintage Comparisons'!$B$4:$L$369,9,FALSE)</f>
        <v>9716</v>
      </c>
      <c r="Q195" s="65">
        <f>VLOOKUP(C195,'[1]Vintage Comparisons'!$B$4:$L$369,8,FALSE)</f>
        <v>9706</v>
      </c>
      <c r="R195" s="66">
        <f>VLOOKUP(C195,'[1]Vintage Comparisons'!$B$4:$L$369,7,FALSE)</f>
        <v>9747</v>
      </c>
      <c r="S195" s="66">
        <f>VLOOKUP(C195,'[1]Vintage Comparisons'!$B$4:$L$369,6,FALSE)</f>
        <v>9833</v>
      </c>
      <c r="T195" s="66">
        <f>VLOOKUP(C195,'[1]Vintage Comparisons'!$B$4:$L$369,5,FALSE)</f>
        <v>9993</v>
      </c>
      <c r="U195" s="66">
        <f>VLOOKUP(C195,'[1]Vintage Comparisons'!$B$4:$L$369,4,FALSE)</f>
        <v>10006</v>
      </c>
      <c r="V195" s="67">
        <f>VLOOKUP(C195,'[1]Vintage Comparisons'!$B$4:$L$369,3,FALSE)</f>
        <v>9982</v>
      </c>
      <c r="W195" s="3"/>
      <c r="X195" s="68">
        <f t="shared" si="38"/>
        <v>290.09825809086806</v>
      </c>
    </row>
    <row r="196" spans="1:24" ht="12.75">
      <c r="A196" s="56" t="s">
        <v>348</v>
      </c>
      <c r="B196" s="56" t="s">
        <v>384</v>
      </c>
      <c r="C196" s="57" t="s">
        <v>385</v>
      </c>
      <c r="D196" s="58">
        <v>27.139207184314728</v>
      </c>
      <c r="E196" s="59">
        <f t="shared" si="35"/>
        <v>54.09148432487886</v>
      </c>
      <c r="F196" s="60">
        <v>374</v>
      </c>
      <c r="G196" s="61">
        <v>403</v>
      </c>
      <c r="H196" s="61">
        <v>452</v>
      </c>
      <c r="I196" s="61">
        <v>583</v>
      </c>
      <c r="J196" s="61">
        <v>793</v>
      </c>
      <c r="K196" s="61">
        <v>1137</v>
      </c>
      <c r="L196" s="61">
        <v>1327</v>
      </c>
      <c r="M196" s="62">
        <f>VLOOKUP(C196,'[1]Vintage Comparisons'!$B$4:$L$369,11,FALSE)</f>
        <v>1468</v>
      </c>
      <c r="N196" s="63">
        <f>VLOOKUP(C196,'[1]Vintage Comparisons'!$B$4:$L$369,10,FALSE)</f>
        <v>1468</v>
      </c>
      <c r="O196" s="40">
        <f t="shared" si="32"/>
        <v>0</v>
      </c>
      <c r="P196" s="64">
        <f>VLOOKUP(C196,'[1]Vintage Comparisons'!$B$4:$L$369,9,FALSE)</f>
        <v>1474</v>
      </c>
      <c r="Q196" s="65">
        <f>VLOOKUP(C196,'[1]Vintage Comparisons'!$B$4:$L$369,8,FALSE)</f>
        <v>1490</v>
      </c>
      <c r="R196" s="66">
        <f>VLOOKUP(C196,'[1]Vintage Comparisons'!$B$4:$L$369,7,FALSE)</f>
        <v>1509</v>
      </c>
      <c r="S196" s="66">
        <f>VLOOKUP(C196,'[1]Vintage Comparisons'!$B$4:$L$369,6,FALSE)</f>
        <v>1535</v>
      </c>
      <c r="T196" s="66">
        <f>VLOOKUP(C196,'[1]Vintage Comparisons'!$B$4:$L$369,5,FALSE)</f>
        <v>1558</v>
      </c>
      <c r="U196" s="66">
        <f>VLOOKUP(C196,'[1]Vintage Comparisons'!$B$4:$L$369,4,FALSE)</f>
        <v>1568</v>
      </c>
      <c r="V196" s="67">
        <f>VLOOKUP(C196,'[1]Vintage Comparisons'!$B$4:$L$369,3,FALSE)</f>
        <v>1585</v>
      </c>
      <c r="W196" s="3"/>
      <c r="X196" s="68">
        <f t="shared" si="38"/>
        <v>58.40259036439578</v>
      </c>
    </row>
    <row r="197" spans="1:24" ht="12.75">
      <c r="A197" s="56" t="s">
        <v>348</v>
      </c>
      <c r="B197" s="56" t="s">
        <v>386</v>
      </c>
      <c r="C197" s="57" t="s">
        <v>387</v>
      </c>
      <c r="D197" s="58">
        <v>25.625116407871246</v>
      </c>
      <c r="E197" s="59">
        <f t="shared" si="35"/>
        <v>94.71176487044174</v>
      </c>
      <c r="F197" s="60">
        <v>1891</v>
      </c>
      <c r="G197" s="61">
        <v>1684</v>
      </c>
      <c r="H197" s="61">
        <v>2056</v>
      </c>
      <c r="I197" s="61">
        <v>2186</v>
      </c>
      <c r="J197" s="61">
        <v>2342</v>
      </c>
      <c r="K197" s="61">
        <v>2237</v>
      </c>
      <c r="L197" s="61">
        <v>2515</v>
      </c>
      <c r="M197" s="62">
        <f>VLOOKUP(C197,'[1]Vintage Comparisons'!$B$4:$L$369,11,FALSE)</f>
        <v>2427</v>
      </c>
      <c r="N197" s="63">
        <f>VLOOKUP(C197,'[1]Vintage Comparisons'!$B$4:$L$369,10,FALSE)</f>
        <v>2427</v>
      </c>
      <c r="O197" s="40">
        <f t="shared" si="32"/>
        <v>0</v>
      </c>
      <c r="P197" s="64">
        <f>VLOOKUP(C197,'[1]Vintage Comparisons'!$B$4:$L$369,9,FALSE)</f>
        <v>2426</v>
      </c>
      <c r="Q197" s="65">
        <f>VLOOKUP(C197,'[1]Vintage Comparisons'!$B$4:$L$369,8,FALSE)</f>
        <v>2409</v>
      </c>
      <c r="R197" s="66">
        <f>VLOOKUP(C197,'[1]Vintage Comparisons'!$B$4:$L$369,7,FALSE)</f>
        <v>2428</v>
      </c>
      <c r="S197" s="66">
        <f>VLOOKUP(C197,'[1]Vintage Comparisons'!$B$4:$L$369,6,FALSE)</f>
        <v>2439</v>
      </c>
      <c r="T197" s="66">
        <f>VLOOKUP(C197,'[1]Vintage Comparisons'!$B$4:$L$369,5,FALSE)</f>
        <v>2435</v>
      </c>
      <c r="U197" s="66">
        <f>VLOOKUP(C197,'[1]Vintage Comparisons'!$B$4:$L$369,4,FALSE)</f>
        <v>2434</v>
      </c>
      <c r="V197" s="67">
        <f>VLOOKUP(C197,'[1]Vintage Comparisons'!$B$4:$L$369,3,FALSE)</f>
        <v>2439</v>
      </c>
      <c r="W197" s="3"/>
      <c r="X197" s="68">
        <f t="shared" si="38"/>
        <v>95.18005542604342</v>
      </c>
    </row>
    <row r="198" spans="1:24" ht="12.75">
      <c r="A198" s="56" t="s">
        <v>348</v>
      </c>
      <c r="B198" s="56" t="s">
        <v>388</v>
      </c>
      <c r="C198" s="57" t="s">
        <v>389</v>
      </c>
      <c r="D198" s="58">
        <v>32.05889093875885</v>
      </c>
      <c r="E198" s="59">
        <f t="shared" si="35"/>
        <v>39.61459560238822</v>
      </c>
      <c r="F198" s="60">
        <v>485</v>
      </c>
      <c r="G198" s="61">
        <v>471</v>
      </c>
      <c r="H198" s="61">
        <v>462</v>
      </c>
      <c r="I198" s="61">
        <v>597</v>
      </c>
      <c r="J198" s="61">
        <v>718</v>
      </c>
      <c r="K198" s="61">
        <v>932</v>
      </c>
      <c r="L198" s="61">
        <v>1156</v>
      </c>
      <c r="M198" s="62">
        <f>VLOOKUP(C198,'[1]Vintage Comparisons'!$B$4:$L$369,11,FALSE)</f>
        <v>1270</v>
      </c>
      <c r="N198" s="63">
        <f>VLOOKUP(C198,'[1]Vintage Comparisons'!$B$4:$L$369,10,FALSE)</f>
        <v>1270</v>
      </c>
      <c r="O198" s="40">
        <f>N198-M198</f>
        <v>0</v>
      </c>
      <c r="P198" s="64">
        <f>VLOOKUP(C198,'[1]Vintage Comparisons'!$B$4:$L$369,9,FALSE)</f>
        <v>1274</v>
      </c>
      <c r="Q198" s="65">
        <f>VLOOKUP(C198,'[1]Vintage Comparisons'!$B$4:$L$369,8,FALSE)</f>
        <v>1282</v>
      </c>
      <c r="R198" s="66">
        <f>VLOOKUP(C198,'[1]Vintage Comparisons'!$B$4:$L$369,7,FALSE)</f>
        <v>1291</v>
      </c>
      <c r="S198" s="66">
        <f>VLOOKUP(C198,'[1]Vintage Comparisons'!$B$4:$L$369,6,FALSE)</f>
        <v>1301</v>
      </c>
      <c r="T198" s="66">
        <f>VLOOKUP(C198,'[1]Vintage Comparisons'!$B$4:$L$369,5,FALSE)</f>
        <v>1296</v>
      </c>
      <c r="U198" s="66">
        <f>VLOOKUP(C198,'[1]Vintage Comparisons'!$B$4:$L$369,4,FALSE)</f>
        <v>1292</v>
      </c>
      <c r="V198" s="67">
        <f>VLOOKUP(C198,'[1]Vintage Comparisons'!$B$4:$L$369,3,FALSE)</f>
        <v>1283</v>
      </c>
      <c r="W198" s="3"/>
      <c r="X198" s="68">
        <f t="shared" si="38"/>
        <v>40.020099336900856</v>
      </c>
    </row>
    <row r="199" spans="1:24" ht="12.75">
      <c r="A199" s="56"/>
      <c r="B199" s="56"/>
      <c r="C199" s="57"/>
      <c r="D199" s="58"/>
      <c r="E199" s="59"/>
      <c r="F199" s="60"/>
      <c r="G199" s="61"/>
      <c r="H199" s="61"/>
      <c r="I199" s="61"/>
      <c r="J199" s="61"/>
      <c r="K199" s="61"/>
      <c r="L199" s="61"/>
      <c r="M199" s="62"/>
      <c r="N199" s="63"/>
      <c r="O199" s="40"/>
      <c r="P199" s="64"/>
      <c r="Q199" s="65"/>
      <c r="R199" s="66"/>
      <c r="S199" s="66"/>
      <c r="T199" s="66"/>
      <c r="U199" s="66"/>
      <c r="V199" s="67"/>
      <c r="W199" s="3"/>
      <c r="X199" s="68"/>
    </row>
    <row r="200" spans="1:24" ht="12.75">
      <c r="A200" s="54" t="s">
        <v>390</v>
      </c>
      <c r="B200" s="32" t="s">
        <v>18</v>
      </c>
      <c r="C200" s="33" t="s">
        <v>391</v>
      </c>
      <c r="D200" s="34">
        <v>823.4579677581787</v>
      </c>
      <c r="E200" s="35">
        <f aca="true" t="shared" si="39" ref="E200:E254">M200/D200</f>
        <v>1779.5638118475727</v>
      </c>
      <c r="F200" s="41">
        <f aca="true" t="shared" si="40" ref="F200:N200">SUBTOTAL(9,F201:F254)</f>
        <v>934924</v>
      </c>
      <c r="G200" s="42">
        <f t="shared" si="40"/>
        <v>971390</v>
      </c>
      <c r="H200" s="42">
        <f t="shared" si="40"/>
        <v>1064569</v>
      </c>
      <c r="I200" s="42">
        <f t="shared" si="40"/>
        <v>1238742</v>
      </c>
      <c r="J200" s="42">
        <f t="shared" si="40"/>
        <v>1397268</v>
      </c>
      <c r="K200" s="42">
        <f t="shared" si="40"/>
        <v>1367034</v>
      </c>
      <c r="L200" s="42">
        <f t="shared" si="40"/>
        <v>1398468</v>
      </c>
      <c r="M200" s="43">
        <f t="shared" si="40"/>
        <v>1465396</v>
      </c>
      <c r="N200" s="55">
        <f t="shared" si="40"/>
        <v>1466394</v>
      </c>
      <c r="O200" s="40">
        <f aca="true" t="shared" si="41" ref="O200:O263">N200-M200</f>
        <v>998</v>
      </c>
      <c r="P200" s="41">
        <f aca="true" t="shared" si="42" ref="P200:V200">SUBTOTAL(9,P201:P254)</f>
        <v>1469030</v>
      </c>
      <c r="Q200" s="42">
        <f t="shared" si="42"/>
        <v>1475919</v>
      </c>
      <c r="R200" s="42">
        <f t="shared" si="42"/>
        <v>1472459</v>
      </c>
      <c r="S200" s="42">
        <f t="shared" si="42"/>
        <v>1470081</v>
      </c>
      <c r="T200" s="42">
        <f t="shared" si="42"/>
        <v>1467896</v>
      </c>
      <c r="U200" s="42">
        <f t="shared" si="42"/>
        <v>1464985</v>
      </c>
      <c r="V200" s="43">
        <f t="shared" si="42"/>
        <v>1467016</v>
      </c>
      <c r="W200" s="31"/>
      <c r="X200" s="53">
        <f aca="true" t="shared" si="43" ref="X200:X254">V200/D200</f>
        <v>1781.5311253759246</v>
      </c>
    </row>
    <row r="201" spans="1:24" ht="12.75">
      <c r="A201" s="56" t="s">
        <v>390</v>
      </c>
      <c r="B201" s="56" t="s">
        <v>392</v>
      </c>
      <c r="C201" s="57" t="s">
        <v>393</v>
      </c>
      <c r="D201" s="58">
        <v>19.970458924770355</v>
      </c>
      <c r="E201" s="59">
        <f t="shared" si="39"/>
        <v>1018.0537200766302</v>
      </c>
      <c r="F201" s="60">
        <v>2482</v>
      </c>
      <c r="G201" s="61">
        <v>2701</v>
      </c>
      <c r="H201" s="61">
        <v>3510</v>
      </c>
      <c r="I201" s="61">
        <v>7238</v>
      </c>
      <c r="J201" s="61">
        <v>14770</v>
      </c>
      <c r="K201" s="61">
        <v>17544</v>
      </c>
      <c r="L201" s="61">
        <v>17872</v>
      </c>
      <c r="M201" s="62">
        <f>VLOOKUP(C201,'[1]Vintage Comparisons'!$B$4:$L$369,11,FALSE)</f>
        <v>20331</v>
      </c>
      <c r="N201" s="63">
        <f>VLOOKUP(C201,'[1]Vintage Comparisons'!$B$4:$L$369,10,FALSE)</f>
        <v>20331</v>
      </c>
      <c r="O201" s="40">
        <f t="shared" si="41"/>
        <v>0</v>
      </c>
      <c r="P201" s="64">
        <f>VLOOKUP(C201,'[1]Vintage Comparisons'!$B$4:$L$369,9,FALSE)</f>
        <v>20421</v>
      </c>
      <c r="Q201" s="65">
        <f>VLOOKUP(C201,'[1]Vintage Comparisons'!$B$4:$L$369,8,FALSE)</f>
        <v>20733</v>
      </c>
      <c r="R201" s="66">
        <f>VLOOKUP(C201,'[1]Vintage Comparisons'!$B$4:$L$369,7,FALSE)</f>
        <v>20781</v>
      </c>
      <c r="S201" s="66">
        <f>VLOOKUP(C201,'[1]Vintage Comparisons'!$B$4:$L$369,6,FALSE)</f>
        <v>20758</v>
      </c>
      <c r="T201" s="66">
        <f>VLOOKUP(C201,'[1]Vintage Comparisons'!$B$4:$L$369,5,FALSE)</f>
        <v>20685</v>
      </c>
      <c r="U201" s="66">
        <f>VLOOKUP(C201,'[1]Vintage Comparisons'!$B$4:$L$369,4,FALSE)</f>
        <v>20618</v>
      </c>
      <c r="V201" s="67">
        <f>VLOOKUP(C201,'[1]Vintage Comparisons'!$B$4:$L$369,3,FALSE)</f>
        <v>20586</v>
      </c>
      <c r="W201" s="3"/>
      <c r="X201" s="68">
        <f t="shared" si="43"/>
        <v>1030.822580369756</v>
      </c>
    </row>
    <row r="202" spans="1:24" ht="12.75">
      <c r="A202" s="56" t="s">
        <v>390</v>
      </c>
      <c r="B202" s="56" t="s">
        <v>394</v>
      </c>
      <c r="C202" s="57" t="s">
        <v>395</v>
      </c>
      <c r="D202" s="58">
        <v>5.182286933064461</v>
      </c>
      <c r="E202" s="59">
        <f t="shared" si="39"/>
        <v>8179.593401041952</v>
      </c>
      <c r="F202" s="60">
        <v>36094</v>
      </c>
      <c r="G202" s="61">
        <v>40013</v>
      </c>
      <c r="H202" s="61">
        <v>44353</v>
      </c>
      <c r="I202" s="61">
        <v>49953</v>
      </c>
      <c r="J202" s="61">
        <v>53524</v>
      </c>
      <c r="K202" s="61">
        <v>48219</v>
      </c>
      <c r="L202" s="61">
        <v>44630</v>
      </c>
      <c r="M202" s="62">
        <f>VLOOKUP(C202,'[1]Vintage Comparisons'!$B$4:$L$369,11,FALSE)</f>
        <v>42389</v>
      </c>
      <c r="N202" s="63">
        <f>VLOOKUP(C202,'[1]Vintage Comparisons'!$B$4:$L$369,10,FALSE)</f>
        <v>42389</v>
      </c>
      <c r="O202" s="40">
        <f t="shared" si="41"/>
        <v>0</v>
      </c>
      <c r="P202" s="64">
        <f>VLOOKUP(C202,'[1]Vintage Comparisons'!$B$4:$L$369,9,FALSE)</f>
        <v>42401</v>
      </c>
      <c r="Q202" s="65">
        <f>VLOOKUP(C202,'[1]Vintage Comparisons'!$B$4:$L$369,8,FALSE)</f>
        <v>42342</v>
      </c>
      <c r="R202" s="66">
        <f>VLOOKUP(C202,'[1]Vintage Comparisons'!$B$4:$L$369,7,FALSE)</f>
        <v>42029</v>
      </c>
      <c r="S202" s="66">
        <f>VLOOKUP(C202,'[1]Vintage Comparisons'!$B$4:$L$369,6,FALSE)</f>
        <v>41804</v>
      </c>
      <c r="T202" s="66">
        <f>VLOOKUP(C202,'[1]Vintage Comparisons'!$B$4:$L$369,5,FALSE)</f>
        <v>41596</v>
      </c>
      <c r="U202" s="66">
        <f>VLOOKUP(C202,'[1]Vintage Comparisons'!$B$4:$L$369,4,FALSE)</f>
        <v>41337</v>
      </c>
      <c r="V202" s="67">
        <f>VLOOKUP(C202,'[1]Vintage Comparisons'!$B$4:$L$369,3,FALSE)</f>
        <v>41075</v>
      </c>
      <c r="W202" s="3"/>
      <c r="X202" s="68">
        <f t="shared" si="43"/>
        <v>7926.037390544674</v>
      </c>
    </row>
    <row r="203" spans="1:24" ht="12.75">
      <c r="A203" s="56" t="s">
        <v>390</v>
      </c>
      <c r="B203" s="56" t="s">
        <v>396</v>
      </c>
      <c r="C203" s="57" t="s">
        <v>397</v>
      </c>
      <c r="D203" s="58">
        <v>23.795219480991364</v>
      </c>
      <c r="E203" s="59">
        <f t="shared" si="39"/>
        <v>119.56183057158634</v>
      </c>
      <c r="F203" s="60">
        <v>982</v>
      </c>
      <c r="G203" s="61">
        <v>1026</v>
      </c>
      <c r="H203" s="61">
        <v>1464</v>
      </c>
      <c r="I203" s="61">
        <v>1883</v>
      </c>
      <c r="J203" s="61">
        <v>2274</v>
      </c>
      <c r="K203" s="61">
        <v>2311</v>
      </c>
      <c r="L203" s="61">
        <v>2717</v>
      </c>
      <c r="M203" s="62">
        <f>VLOOKUP(C203,'[1]Vintage Comparisons'!$B$4:$L$369,11,FALSE)</f>
        <v>2845</v>
      </c>
      <c r="N203" s="63">
        <f>VLOOKUP(C203,'[1]Vintage Comparisons'!$B$4:$L$369,10,FALSE)</f>
        <v>2845</v>
      </c>
      <c r="O203" s="40">
        <f t="shared" si="41"/>
        <v>0</v>
      </c>
      <c r="P203" s="64">
        <f>VLOOKUP(C203,'[1]Vintage Comparisons'!$B$4:$L$369,9,FALSE)</f>
        <v>2855</v>
      </c>
      <c r="Q203" s="65">
        <f>VLOOKUP(C203,'[1]Vintage Comparisons'!$B$4:$L$369,8,FALSE)</f>
        <v>2887</v>
      </c>
      <c r="R203" s="66">
        <f>VLOOKUP(C203,'[1]Vintage Comparisons'!$B$4:$L$369,7,FALSE)</f>
        <v>2899</v>
      </c>
      <c r="S203" s="66">
        <f>VLOOKUP(C203,'[1]Vintage Comparisons'!$B$4:$L$369,6,FALSE)</f>
        <v>2917</v>
      </c>
      <c r="T203" s="66">
        <f>VLOOKUP(C203,'[1]Vintage Comparisons'!$B$4:$L$369,5,FALSE)</f>
        <v>2930</v>
      </c>
      <c r="U203" s="66">
        <f>VLOOKUP(C203,'[1]Vintage Comparisons'!$B$4:$L$369,4,FALSE)</f>
        <v>2938</v>
      </c>
      <c r="V203" s="67">
        <f>VLOOKUP(C203,'[1]Vintage Comparisons'!$B$4:$L$369,3,FALSE)</f>
        <v>2943</v>
      </c>
      <c r="W203" s="3"/>
      <c r="X203" s="68">
        <f t="shared" si="43"/>
        <v>123.68030487598544</v>
      </c>
    </row>
    <row r="204" spans="1:24" ht="12.75">
      <c r="A204" s="56" t="s">
        <v>390</v>
      </c>
      <c r="B204" s="56" t="s">
        <v>398</v>
      </c>
      <c r="C204" s="57" t="s">
        <v>399</v>
      </c>
      <c r="D204" s="58">
        <v>12.443136781454086</v>
      </c>
      <c r="E204" s="59">
        <f t="shared" si="39"/>
        <v>1179.2846335878032</v>
      </c>
      <c r="F204" s="60">
        <v>2397</v>
      </c>
      <c r="G204" s="61">
        <v>2479</v>
      </c>
      <c r="H204" s="61">
        <v>3500</v>
      </c>
      <c r="I204" s="61">
        <v>7779</v>
      </c>
      <c r="J204" s="61">
        <v>8882</v>
      </c>
      <c r="K204" s="61">
        <v>9165</v>
      </c>
      <c r="L204" s="61">
        <v>12066</v>
      </c>
      <c r="M204" s="62">
        <f>VLOOKUP(C204,'[1]Vintage Comparisons'!$B$4:$L$369,11,FALSE)</f>
        <v>14674</v>
      </c>
      <c r="N204" s="63">
        <f>VLOOKUP(C204,'[1]Vintage Comparisons'!$B$4:$L$369,10,FALSE)</f>
        <v>14674</v>
      </c>
      <c r="O204" s="40">
        <f t="shared" si="41"/>
        <v>0</v>
      </c>
      <c r="P204" s="64">
        <f>VLOOKUP(C204,'[1]Vintage Comparisons'!$B$4:$L$369,9,FALSE)</f>
        <v>14788</v>
      </c>
      <c r="Q204" s="65">
        <f>VLOOKUP(C204,'[1]Vintage Comparisons'!$B$4:$L$369,8,FALSE)</f>
        <v>15208</v>
      </c>
      <c r="R204" s="66">
        <f>VLOOKUP(C204,'[1]Vintage Comparisons'!$B$4:$L$369,7,FALSE)</f>
        <v>15362</v>
      </c>
      <c r="S204" s="66">
        <f>VLOOKUP(C204,'[1]Vintage Comparisons'!$B$4:$L$369,6,FALSE)</f>
        <v>15445</v>
      </c>
      <c r="T204" s="66">
        <f>VLOOKUP(C204,'[1]Vintage Comparisons'!$B$4:$L$369,5,FALSE)</f>
        <v>15546</v>
      </c>
      <c r="U204" s="66">
        <f>VLOOKUP(C204,'[1]Vintage Comparisons'!$B$4:$L$369,4,FALSE)</f>
        <v>15594</v>
      </c>
      <c r="V204" s="67">
        <f>VLOOKUP(C204,'[1]Vintage Comparisons'!$B$4:$L$369,3,FALSE)</f>
        <v>15678</v>
      </c>
      <c r="W204" s="3"/>
      <c r="X204" s="68">
        <f t="shared" si="43"/>
        <v>1259.9716836165721</v>
      </c>
    </row>
    <row r="205" spans="1:24" ht="12.75">
      <c r="A205" s="56" t="s">
        <v>390</v>
      </c>
      <c r="B205" s="56" t="s">
        <v>400</v>
      </c>
      <c r="C205" s="57" t="s">
        <v>401</v>
      </c>
      <c r="D205" s="58">
        <v>9.017031341791153</v>
      </c>
      <c r="E205" s="59">
        <f t="shared" si="39"/>
        <v>808.1373706917273</v>
      </c>
      <c r="F205" s="60">
        <v>3060</v>
      </c>
      <c r="G205" s="61">
        <v>3572</v>
      </c>
      <c r="H205" s="61">
        <v>5740</v>
      </c>
      <c r="I205" s="61">
        <v>14927</v>
      </c>
      <c r="J205" s="61">
        <v>7393</v>
      </c>
      <c r="K205" s="61">
        <v>6993</v>
      </c>
      <c r="L205" s="61">
        <v>6871</v>
      </c>
      <c r="M205" s="62">
        <f>VLOOKUP(C205,'[1]Vintage Comparisons'!$B$4:$L$369,11,FALSE)</f>
        <v>7287</v>
      </c>
      <c r="N205" s="63">
        <f>VLOOKUP(C205,'[1]Vintage Comparisons'!$B$4:$L$369,10,FALSE)</f>
        <v>7287</v>
      </c>
      <c r="O205" s="40">
        <f t="shared" si="41"/>
        <v>0</v>
      </c>
      <c r="P205" s="64">
        <f>VLOOKUP(C205,'[1]Vintage Comparisons'!$B$4:$L$369,9,FALSE)</f>
        <v>7299</v>
      </c>
      <c r="Q205" s="65">
        <f>VLOOKUP(C205,'[1]Vintage Comparisons'!$B$4:$L$369,8,FALSE)</f>
        <v>7328</v>
      </c>
      <c r="R205" s="66">
        <f>VLOOKUP(C205,'[1]Vintage Comparisons'!$B$4:$L$369,7,FALSE)</f>
        <v>7290</v>
      </c>
      <c r="S205" s="66">
        <f>VLOOKUP(C205,'[1]Vintage Comparisons'!$B$4:$L$369,6,FALSE)</f>
        <v>7248</v>
      </c>
      <c r="T205" s="66">
        <f>VLOOKUP(C205,'[1]Vintage Comparisons'!$B$4:$L$369,5,FALSE)</f>
        <v>7220</v>
      </c>
      <c r="U205" s="66">
        <f>VLOOKUP(C205,'[1]Vintage Comparisons'!$B$4:$L$369,4,FALSE)</f>
        <v>7247</v>
      </c>
      <c r="V205" s="67">
        <f>VLOOKUP(C205,'[1]Vintage Comparisons'!$B$4:$L$369,3,FALSE)</f>
        <v>7315</v>
      </c>
      <c r="W205" s="3"/>
      <c r="X205" s="68">
        <f t="shared" si="43"/>
        <v>811.2426055454899</v>
      </c>
    </row>
    <row r="206" spans="1:24" ht="12.75">
      <c r="A206" s="56" t="s">
        <v>390</v>
      </c>
      <c r="B206" s="56" t="s">
        <v>402</v>
      </c>
      <c r="C206" s="57" t="s">
        <v>403</v>
      </c>
      <c r="D206" s="58">
        <v>13.738806873559952</v>
      </c>
      <c r="E206" s="59">
        <f t="shared" si="39"/>
        <v>916.7462732327082</v>
      </c>
      <c r="F206" s="60">
        <v>2603</v>
      </c>
      <c r="G206" s="61">
        <v>3807</v>
      </c>
      <c r="H206" s="61">
        <v>5234</v>
      </c>
      <c r="I206" s="61">
        <v>10969</v>
      </c>
      <c r="J206" s="61">
        <v>13513</v>
      </c>
      <c r="K206" s="61">
        <v>13067</v>
      </c>
      <c r="L206" s="61">
        <v>12996</v>
      </c>
      <c r="M206" s="62">
        <f>VLOOKUP(C206,'[1]Vintage Comparisons'!$B$4:$L$369,11,FALSE)</f>
        <v>12595</v>
      </c>
      <c r="N206" s="63">
        <f>VLOOKUP(C206,'[1]Vintage Comparisons'!$B$4:$L$369,10,FALSE)</f>
        <v>12595</v>
      </c>
      <c r="O206" s="40">
        <f t="shared" si="41"/>
        <v>0</v>
      </c>
      <c r="P206" s="64">
        <f>VLOOKUP(C206,'[1]Vintage Comparisons'!$B$4:$L$369,9,FALSE)</f>
        <v>12612</v>
      </c>
      <c r="Q206" s="65">
        <f>VLOOKUP(C206,'[1]Vintage Comparisons'!$B$4:$L$369,8,FALSE)</f>
        <v>12658</v>
      </c>
      <c r="R206" s="66">
        <f>VLOOKUP(C206,'[1]Vintage Comparisons'!$B$4:$L$369,7,FALSE)</f>
        <v>12551</v>
      </c>
      <c r="S206" s="66">
        <f>VLOOKUP(C206,'[1]Vintage Comparisons'!$B$4:$L$369,6,FALSE)</f>
        <v>12550</v>
      </c>
      <c r="T206" s="66">
        <f>VLOOKUP(C206,'[1]Vintage Comparisons'!$B$4:$L$369,5,FALSE)</f>
        <v>12525</v>
      </c>
      <c r="U206" s="66">
        <f>VLOOKUP(C206,'[1]Vintage Comparisons'!$B$4:$L$369,4,FALSE)</f>
        <v>12480</v>
      </c>
      <c r="V206" s="67">
        <f>VLOOKUP(C206,'[1]Vintage Comparisons'!$B$4:$L$369,3,FALSE)</f>
        <v>12884</v>
      </c>
      <c r="W206" s="3"/>
      <c r="X206" s="68">
        <f t="shared" si="43"/>
        <v>937.7815787479326</v>
      </c>
    </row>
    <row r="207" spans="1:24" ht="12.75">
      <c r="A207" s="56" t="s">
        <v>390</v>
      </c>
      <c r="B207" s="56" t="s">
        <v>404</v>
      </c>
      <c r="C207" s="57" t="s">
        <v>405</v>
      </c>
      <c r="D207" s="58">
        <v>4.661474868655205</v>
      </c>
      <c r="E207" s="59">
        <f t="shared" si="39"/>
        <v>5190.202818143641</v>
      </c>
      <c r="F207" s="60">
        <v>21748</v>
      </c>
      <c r="G207" s="61">
        <v>26867</v>
      </c>
      <c r="H207" s="61">
        <v>27381</v>
      </c>
      <c r="I207" s="61">
        <v>28715</v>
      </c>
      <c r="J207" s="61">
        <v>28285</v>
      </c>
      <c r="K207" s="61">
        <v>26100</v>
      </c>
      <c r="L207" s="61">
        <v>24720</v>
      </c>
      <c r="M207" s="62">
        <f>VLOOKUP(C207,'[1]Vintage Comparisons'!$B$4:$L$369,11,FALSE)</f>
        <v>24194</v>
      </c>
      <c r="N207" s="63">
        <f>VLOOKUP(C207,'[1]Vintage Comparisons'!$B$4:$L$369,10,FALSE)</f>
        <v>24194</v>
      </c>
      <c r="O207" s="40">
        <f t="shared" si="41"/>
        <v>0</v>
      </c>
      <c r="P207" s="64">
        <f>VLOOKUP(C207,'[1]Vintage Comparisons'!$B$4:$L$369,9,FALSE)</f>
        <v>24199</v>
      </c>
      <c r="Q207" s="65">
        <f>VLOOKUP(C207,'[1]Vintage Comparisons'!$B$4:$L$369,8,FALSE)</f>
        <v>24157</v>
      </c>
      <c r="R207" s="66">
        <f>VLOOKUP(C207,'[1]Vintage Comparisons'!$B$4:$L$369,7,FALSE)</f>
        <v>23990</v>
      </c>
      <c r="S207" s="66">
        <f>VLOOKUP(C207,'[1]Vintage Comparisons'!$B$4:$L$369,6,FALSE)</f>
        <v>23813</v>
      </c>
      <c r="T207" s="66">
        <f>VLOOKUP(C207,'[1]Vintage Comparisons'!$B$4:$L$369,5,FALSE)</f>
        <v>23632</v>
      </c>
      <c r="U207" s="66">
        <f>VLOOKUP(C207,'[1]Vintage Comparisons'!$B$4:$L$369,4,FALSE)</f>
        <v>23434</v>
      </c>
      <c r="V207" s="67">
        <f>VLOOKUP(C207,'[1]Vintage Comparisons'!$B$4:$L$369,3,FALSE)</f>
        <v>23308</v>
      </c>
      <c r="W207" s="3"/>
      <c r="X207" s="68">
        <f t="shared" si="43"/>
        <v>5000.134218619987</v>
      </c>
    </row>
    <row r="208" spans="1:24" ht="12.75">
      <c r="A208" s="56" t="s">
        <v>390</v>
      </c>
      <c r="B208" s="56" t="s">
        <v>406</v>
      </c>
      <c r="C208" s="57" t="s">
        <v>407</v>
      </c>
      <c r="D208" s="58">
        <v>25.886206805706024</v>
      </c>
      <c r="E208" s="59">
        <f t="shared" si="39"/>
        <v>1505.8598694115171</v>
      </c>
      <c r="F208" s="60">
        <v>5880</v>
      </c>
      <c r="G208" s="61">
        <v>7933</v>
      </c>
      <c r="H208" s="61">
        <v>11101</v>
      </c>
      <c r="I208" s="61">
        <v>17867</v>
      </c>
      <c r="J208" s="61">
        <v>31648</v>
      </c>
      <c r="K208" s="61">
        <v>36727</v>
      </c>
      <c r="L208" s="61">
        <v>37609</v>
      </c>
      <c r="M208" s="62">
        <f>VLOOKUP(C208,'[1]Vintage Comparisons'!$B$4:$L$369,11,FALSE)</f>
        <v>38981</v>
      </c>
      <c r="N208" s="63">
        <f>VLOOKUP(C208,'[1]Vintage Comparisons'!$B$4:$L$369,10,FALSE)</f>
        <v>38981</v>
      </c>
      <c r="O208" s="40">
        <f t="shared" si="41"/>
        <v>0</v>
      </c>
      <c r="P208" s="64">
        <f>VLOOKUP(C208,'[1]Vintage Comparisons'!$B$4:$L$369,9,FALSE)</f>
        <v>39057</v>
      </c>
      <c r="Q208" s="65">
        <f>VLOOKUP(C208,'[1]Vintage Comparisons'!$B$4:$L$369,8,FALSE)</f>
        <v>39261</v>
      </c>
      <c r="R208" s="66">
        <f>VLOOKUP(C208,'[1]Vintage Comparisons'!$B$4:$L$369,7,FALSE)</f>
        <v>39415</v>
      </c>
      <c r="S208" s="66">
        <f>VLOOKUP(C208,'[1]Vintage Comparisons'!$B$4:$L$369,6,FALSE)</f>
        <v>39425</v>
      </c>
      <c r="T208" s="66">
        <f>VLOOKUP(C208,'[1]Vintage Comparisons'!$B$4:$L$369,5,FALSE)</f>
        <v>39998</v>
      </c>
      <c r="U208" s="66">
        <f>VLOOKUP(C208,'[1]Vintage Comparisons'!$B$4:$L$369,4,FALSE)</f>
        <v>40069</v>
      </c>
      <c r="V208" s="67">
        <f>VLOOKUP(C208,'[1]Vintage Comparisons'!$B$4:$L$369,3,FALSE)</f>
        <v>41391</v>
      </c>
      <c r="W208" s="3"/>
      <c r="X208" s="68">
        <f t="shared" si="43"/>
        <v>1598.9596432829355</v>
      </c>
    </row>
    <row r="209" spans="1:24" ht="12.75">
      <c r="A209" s="56" t="s">
        <v>390</v>
      </c>
      <c r="B209" s="56" t="s">
        <v>408</v>
      </c>
      <c r="C209" s="57" t="s">
        <v>409</v>
      </c>
      <c r="D209" s="58">
        <v>10.364951491355896</v>
      </c>
      <c r="E209" s="59">
        <f t="shared" si="39"/>
        <v>469.65969923349735</v>
      </c>
      <c r="F209" s="60">
        <v>312</v>
      </c>
      <c r="G209" s="61">
        <v>376</v>
      </c>
      <c r="H209" s="61">
        <v>439</v>
      </c>
      <c r="I209" s="61">
        <v>744</v>
      </c>
      <c r="J209" s="61">
        <v>1451</v>
      </c>
      <c r="K209" s="61">
        <v>3126</v>
      </c>
      <c r="L209" s="61">
        <v>3343</v>
      </c>
      <c r="M209" s="62">
        <f>VLOOKUP(C209,'[1]Vintage Comparisons'!$B$4:$L$369,11,FALSE)</f>
        <v>4868</v>
      </c>
      <c r="N209" s="63">
        <f>VLOOKUP(C209,'[1]Vintage Comparisons'!$B$4:$L$369,10,FALSE)</f>
        <v>4868</v>
      </c>
      <c r="O209" s="40">
        <f t="shared" si="41"/>
        <v>0</v>
      </c>
      <c r="P209" s="64">
        <f>VLOOKUP(C209,'[1]Vintage Comparisons'!$B$4:$L$369,9,FALSE)</f>
        <v>4882</v>
      </c>
      <c r="Q209" s="65">
        <f>VLOOKUP(C209,'[1]Vintage Comparisons'!$B$4:$L$369,8,FALSE)</f>
        <v>4925</v>
      </c>
      <c r="R209" s="66">
        <f>VLOOKUP(C209,'[1]Vintage Comparisons'!$B$4:$L$369,7,FALSE)</f>
        <v>4928</v>
      </c>
      <c r="S209" s="66">
        <f>VLOOKUP(C209,'[1]Vintage Comparisons'!$B$4:$L$369,6,FALSE)</f>
        <v>5005</v>
      </c>
      <c r="T209" s="66">
        <f>VLOOKUP(C209,'[1]Vintage Comparisons'!$B$4:$L$369,5,FALSE)</f>
        <v>5050</v>
      </c>
      <c r="U209" s="66">
        <f>VLOOKUP(C209,'[1]Vintage Comparisons'!$B$4:$L$369,4,FALSE)</f>
        <v>5076</v>
      </c>
      <c r="V209" s="67">
        <f>VLOOKUP(C209,'[1]Vintage Comparisons'!$B$4:$L$369,3,FALSE)</f>
        <v>5073</v>
      </c>
      <c r="W209" s="3"/>
      <c r="X209" s="68">
        <f t="shared" si="43"/>
        <v>489.4378911691726</v>
      </c>
    </row>
    <row r="210" spans="1:24" ht="12.75">
      <c r="A210" s="56" t="s">
        <v>390</v>
      </c>
      <c r="B210" s="56" t="s">
        <v>410</v>
      </c>
      <c r="C210" s="57" t="s">
        <v>411</v>
      </c>
      <c r="D210" s="58">
        <v>11.813414573669434</v>
      </c>
      <c r="E210" s="59">
        <f t="shared" si="39"/>
        <v>1936.4426650180915</v>
      </c>
      <c r="F210" s="60">
        <v>1722</v>
      </c>
      <c r="G210" s="61">
        <v>2275</v>
      </c>
      <c r="H210" s="61">
        <v>3250</v>
      </c>
      <c r="I210" s="61">
        <v>12852</v>
      </c>
      <c r="J210" s="61">
        <v>21980</v>
      </c>
      <c r="K210" s="61">
        <v>23486</v>
      </c>
      <c r="L210" s="61">
        <v>23302</v>
      </c>
      <c r="M210" s="62">
        <f>VLOOKUP(C210,'[1]Vintage Comparisons'!$B$4:$L$369,11,FALSE)</f>
        <v>22876</v>
      </c>
      <c r="N210" s="63">
        <f>VLOOKUP(C210,'[1]Vintage Comparisons'!$B$4:$L$369,10,FALSE)</f>
        <v>22876</v>
      </c>
      <c r="O210" s="40">
        <f t="shared" si="41"/>
        <v>0</v>
      </c>
      <c r="P210" s="64">
        <f>VLOOKUP(C210,'[1]Vintage Comparisons'!$B$4:$L$369,9,FALSE)</f>
        <v>22903</v>
      </c>
      <c r="Q210" s="65">
        <f>VLOOKUP(C210,'[1]Vintage Comparisons'!$B$4:$L$369,8,FALSE)</f>
        <v>22954</v>
      </c>
      <c r="R210" s="66">
        <f>VLOOKUP(C210,'[1]Vintage Comparisons'!$B$4:$L$369,7,FALSE)</f>
        <v>22846</v>
      </c>
      <c r="S210" s="66">
        <f>VLOOKUP(C210,'[1]Vintage Comparisons'!$B$4:$L$369,6,FALSE)</f>
        <v>22770</v>
      </c>
      <c r="T210" s="66">
        <f>VLOOKUP(C210,'[1]Vintage Comparisons'!$B$4:$L$369,5,FALSE)</f>
        <v>23251</v>
      </c>
      <c r="U210" s="66">
        <f>VLOOKUP(C210,'[1]Vintage Comparisons'!$B$4:$L$369,4,FALSE)</f>
        <v>23362</v>
      </c>
      <c r="V210" s="67">
        <f>VLOOKUP(C210,'[1]Vintage Comparisons'!$B$4:$L$369,3,FALSE)</f>
        <v>24895</v>
      </c>
      <c r="W210" s="3"/>
      <c r="X210" s="68">
        <f t="shared" si="43"/>
        <v>2107.3500675653695</v>
      </c>
    </row>
    <row r="211" spans="1:24" ht="12.75">
      <c r="A211" s="56" t="s">
        <v>390</v>
      </c>
      <c r="B211" s="56" t="s">
        <v>412</v>
      </c>
      <c r="C211" s="57" t="s">
        <v>413</v>
      </c>
      <c r="D211" s="58">
        <v>6.428683444857597</v>
      </c>
      <c r="E211" s="59">
        <f t="shared" si="39"/>
        <v>15766.058613614801</v>
      </c>
      <c r="F211" s="60">
        <v>113643</v>
      </c>
      <c r="G211" s="61">
        <v>110879</v>
      </c>
      <c r="H211" s="61">
        <v>120740</v>
      </c>
      <c r="I211" s="61">
        <v>107716</v>
      </c>
      <c r="J211" s="61">
        <v>100361</v>
      </c>
      <c r="K211" s="61">
        <v>95322</v>
      </c>
      <c r="L211" s="61">
        <v>95802</v>
      </c>
      <c r="M211" s="62">
        <f>VLOOKUP(C211,'[1]Vintage Comparisons'!$B$4:$L$369,11,FALSE)</f>
        <v>101355</v>
      </c>
      <c r="N211" s="63">
        <f>VLOOKUP(C211,'[1]Vintage Comparisons'!$B$4:$L$369,10,FALSE)</f>
        <v>101303</v>
      </c>
      <c r="O211" s="40">
        <f t="shared" si="41"/>
        <v>-52</v>
      </c>
      <c r="P211" s="64">
        <f>VLOOKUP(C211,'[1]Vintage Comparisons'!$B$4:$L$369,9,FALSE)</f>
        <v>101544</v>
      </c>
      <c r="Q211" s="65">
        <f>VLOOKUP(C211,'[1]Vintage Comparisons'!$B$4:$L$369,8,FALSE)</f>
        <v>102405</v>
      </c>
      <c r="R211" s="66">
        <f>VLOOKUP(C211,'[1]Vintage Comparisons'!$B$4:$L$369,7,FALSE)</f>
        <v>102180</v>
      </c>
      <c r="S211" s="66">
        <f>VLOOKUP(C211,'[1]Vintage Comparisons'!$B$4:$L$369,6,FALSE)</f>
        <v>101633</v>
      </c>
      <c r="T211" s="66">
        <f>VLOOKUP(C211,'[1]Vintage Comparisons'!$B$4:$L$369,5,FALSE)</f>
        <v>100974</v>
      </c>
      <c r="U211" s="66">
        <f>VLOOKUP(C211,'[1]Vintage Comparisons'!$B$4:$L$369,4,FALSE)</f>
        <v>100318</v>
      </c>
      <c r="V211" s="67">
        <f>VLOOKUP(C211,'[1]Vintage Comparisons'!$B$4:$L$369,3,FALSE)</f>
        <v>101365</v>
      </c>
      <c r="W211" s="3"/>
      <c r="X211" s="68">
        <f t="shared" si="43"/>
        <v>15767.614142065655</v>
      </c>
    </row>
    <row r="212" spans="1:24" ht="12.75">
      <c r="A212" s="56" t="s">
        <v>390</v>
      </c>
      <c r="B212" s="56" t="s">
        <v>414</v>
      </c>
      <c r="C212" s="57" t="s">
        <v>415</v>
      </c>
      <c r="D212" s="58">
        <v>15.361986607313156</v>
      </c>
      <c r="E212" s="59">
        <f t="shared" si="39"/>
        <v>307.05664056199913</v>
      </c>
      <c r="F212" s="60">
        <v>569</v>
      </c>
      <c r="G212" s="61">
        <v>747</v>
      </c>
      <c r="H212" s="61">
        <v>876</v>
      </c>
      <c r="I212" s="61">
        <v>1488</v>
      </c>
      <c r="J212" s="61">
        <v>2871</v>
      </c>
      <c r="K212" s="61">
        <v>3306</v>
      </c>
      <c r="L212" s="61">
        <v>4333</v>
      </c>
      <c r="M212" s="62">
        <f>VLOOKUP(C212,'[1]Vintage Comparisons'!$B$4:$L$369,11,FALSE)</f>
        <v>4717</v>
      </c>
      <c r="N212" s="63">
        <f>VLOOKUP(C212,'[1]Vintage Comparisons'!$B$4:$L$369,10,FALSE)</f>
        <v>4717</v>
      </c>
      <c r="O212" s="40">
        <f t="shared" si="41"/>
        <v>0</v>
      </c>
      <c r="P212" s="64">
        <f>VLOOKUP(C212,'[1]Vintage Comparisons'!$B$4:$L$369,9,FALSE)</f>
        <v>4736</v>
      </c>
      <c r="Q212" s="65">
        <f>VLOOKUP(C212,'[1]Vintage Comparisons'!$B$4:$L$369,8,FALSE)</f>
        <v>4800</v>
      </c>
      <c r="R212" s="66">
        <f>VLOOKUP(C212,'[1]Vintage Comparisons'!$B$4:$L$369,7,FALSE)</f>
        <v>4838</v>
      </c>
      <c r="S212" s="66">
        <f>VLOOKUP(C212,'[1]Vintage Comparisons'!$B$4:$L$369,6,FALSE)</f>
        <v>4852</v>
      </c>
      <c r="T212" s="66">
        <f>VLOOKUP(C212,'[1]Vintage Comparisons'!$B$4:$L$369,5,FALSE)</f>
        <v>4836</v>
      </c>
      <c r="U212" s="66">
        <f>VLOOKUP(C212,'[1]Vintage Comparisons'!$B$4:$L$369,4,FALSE)</f>
        <v>4842</v>
      </c>
      <c r="V212" s="67">
        <f>VLOOKUP(C212,'[1]Vintage Comparisons'!$B$4:$L$369,3,FALSE)</f>
        <v>4852</v>
      </c>
      <c r="W212" s="3"/>
      <c r="X212" s="68">
        <f t="shared" si="43"/>
        <v>315.84456646317994</v>
      </c>
    </row>
    <row r="213" spans="1:24" ht="12.75">
      <c r="A213" s="56" t="s">
        <v>390</v>
      </c>
      <c r="B213" s="56" t="s">
        <v>416</v>
      </c>
      <c r="C213" s="57" t="s">
        <v>417</v>
      </c>
      <c r="D213" s="58">
        <v>22.64708948135376</v>
      </c>
      <c r="E213" s="59">
        <f t="shared" si="39"/>
        <v>1495.026547578073</v>
      </c>
      <c r="F213" s="60">
        <v>7022</v>
      </c>
      <c r="G213" s="61">
        <v>8077</v>
      </c>
      <c r="H213" s="61">
        <v>9407</v>
      </c>
      <c r="I213" s="61">
        <v>15130</v>
      </c>
      <c r="J213" s="61">
        <v>31432</v>
      </c>
      <c r="K213" s="61">
        <v>31174</v>
      </c>
      <c r="L213" s="61">
        <v>32383</v>
      </c>
      <c r="M213" s="62">
        <f>VLOOKUP(C213,'[1]Vintage Comparisons'!$B$4:$L$369,11,FALSE)</f>
        <v>33858</v>
      </c>
      <c r="N213" s="63">
        <f>VLOOKUP(C213,'[1]Vintage Comparisons'!$B$4:$L$369,10,FALSE)</f>
        <v>33613</v>
      </c>
      <c r="O213" s="40">
        <f t="shared" si="41"/>
        <v>-245</v>
      </c>
      <c r="P213" s="64">
        <f>VLOOKUP(C213,'[1]Vintage Comparisons'!$B$4:$L$369,9,FALSE)</f>
        <v>33654</v>
      </c>
      <c r="Q213" s="65">
        <f>VLOOKUP(C213,'[1]Vintage Comparisons'!$B$4:$L$369,8,FALSE)</f>
        <v>33732</v>
      </c>
      <c r="R213" s="66">
        <f>VLOOKUP(C213,'[1]Vintage Comparisons'!$B$4:$L$369,7,FALSE)</f>
        <v>33640</v>
      </c>
      <c r="S213" s="66">
        <f>VLOOKUP(C213,'[1]Vintage Comparisons'!$B$4:$L$369,6,FALSE)</f>
        <v>33844</v>
      </c>
      <c r="T213" s="66">
        <f>VLOOKUP(C213,'[1]Vintage Comparisons'!$B$4:$L$369,5,FALSE)</f>
        <v>33810</v>
      </c>
      <c r="U213" s="66">
        <f>VLOOKUP(C213,'[1]Vintage Comparisons'!$B$4:$L$369,4,FALSE)</f>
        <v>33852</v>
      </c>
      <c r="V213" s="67">
        <f>VLOOKUP(C213,'[1]Vintage Comparisons'!$B$4:$L$369,3,FALSE)</f>
        <v>33707</v>
      </c>
      <c r="W213" s="3"/>
      <c r="X213" s="68">
        <f t="shared" si="43"/>
        <v>1488.3590241365143</v>
      </c>
    </row>
    <row r="214" spans="1:24" ht="12.75">
      <c r="A214" s="56" t="s">
        <v>390</v>
      </c>
      <c r="B214" s="56" t="s">
        <v>418</v>
      </c>
      <c r="C214" s="57" t="s">
        <v>419</v>
      </c>
      <c r="D214" s="58">
        <v>24.917634308338165</v>
      </c>
      <c r="E214" s="59">
        <f t="shared" si="39"/>
        <v>681.9668267751103</v>
      </c>
      <c r="F214" s="60">
        <v>7477</v>
      </c>
      <c r="G214" s="61">
        <v>7972</v>
      </c>
      <c r="H214" s="61">
        <v>8623</v>
      </c>
      <c r="I214" s="61">
        <v>12517</v>
      </c>
      <c r="J214" s="61">
        <v>16148</v>
      </c>
      <c r="K214" s="61">
        <v>16293</v>
      </c>
      <c r="L214" s="61">
        <v>17076</v>
      </c>
      <c r="M214" s="62">
        <f>VLOOKUP(C214,'[1]Vintage Comparisons'!$B$4:$L$369,11,FALSE)</f>
        <v>16993</v>
      </c>
      <c r="N214" s="63">
        <f>VLOOKUP(C214,'[1]Vintage Comparisons'!$B$4:$L$369,10,FALSE)</f>
        <v>16993</v>
      </c>
      <c r="O214" s="40">
        <f t="shared" si="41"/>
        <v>0</v>
      </c>
      <c r="P214" s="64">
        <f>VLOOKUP(C214,'[1]Vintage Comparisons'!$B$4:$L$369,9,FALSE)</f>
        <v>17012</v>
      </c>
      <c r="Q214" s="65">
        <f>VLOOKUP(C214,'[1]Vintage Comparisons'!$B$4:$L$369,8,FALSE)</f>
        <v>17004</v>
      </c>
      <c r="R214" s="66">
        <f>VLOOKUP(C214,'[1]Vintage Comparisons'!$B$4:$L$369,7,FALSE)</f>
        <v>16947</v>
      </c>
      <c r="S214" s="66">
        <f>VLOOKUP(C214,'[1]Vintage Comparisons'!$B$4:$L$369,6,FALSE)</f>
        <v>16911</v>
      </c>
      <c r="T214" s="66">
        <f>VLOOKUP(C214,'[1]Vintage Comparisons'!$B$4:$L$369,5,FALSE)</f>
        <v>16938</v>
      </c>
      <c r="U214" s="66">
        <f>VLOOKUP(C214,'[1]Vintage Comparisons'!$B$4:$L$369,4,FALSE)</f>
        <v>16875</v>
      </c>
      <c r="V214" s="67">
        <f>VLOOKUP(C214,'[1]Vintage Comparisons'!$B$4:$L$369,3,FALSE)</f>
        <v>16789</v>
      </c>
      <c r="W214" s="3"/>
      <c r="X214" s="68">
        <f t="shared" si="43"/>
        <v>673.7798537472681</v>
      </c>
    </row>
    <row r="215" spans="1:24" ht="12.75">
      <c r="A215" s="56" t="s">
        <v>390</v>
      </c>
      <c r="B215" s="56" t="s">
        <v>420</v>
      </c>
      <c r="C215" s="57" t="s">
        <v>421</v>
      </c>
      <c r="D215" s="58">
        <v>20.897941946983337</v>
      </c>
      <c r="E215" s="59">
        <f t="shared" si="39"/>
        <v>1366.7374554135454</v>
      </c>
      <c r="F215" s="60">
        <v>6912</v>
      </c>
      <c r="G215" s="61">
        <v>7339</v>
      </c>
      <c r="H215" s="61">
        <v>8666</v>
      </c>
      <c r="I215" s="61">
        <v>13674</v>
      </c>
      <c r="J215" s="61">
        <v>18214</v>
      </c>
      <c r="K215" s="61">
        <v>21249</v>
      </c>
      <c r="L215" s="61">
        <v>25594</v>
      </c>
      <c r="M215" s="62">
        <f>VLOOKUP(C215,'[1]Vintage Comparisons'!$B$4:$L$369,11,FALSE)</f>
        <v>28562</v>
      </c>
      <c r="N215" s="63">
        <f>VLOOKUP(C215,'[1]Vintage Comparisons'!$B$4:$L$369,10,FALSE)</f>
        <v>28562</v>
      </c>
      <c r="O215" s="40">
        <f t="shared" si="41"/>
        <v>0</v>
      </c>
      <c r="P215" s="64">
        <f>VLOOKUP(C215,'[1]Vintage Comparisons'!$B$4:$L$369,9,FALSE)</f>
        <v>28628</v>
      </c>
      <c r="Q215" s="65">
        <f>VLOOKUP(C215,'[1]Vintage Comparisons'!$B$4:$L$369,8,FALSE)</f>
        <v>28818</v>
      </c>
      <c r="R215" s="66">
        <f>VLOOKUP(C215,'[1]Vintage Comparisons'!$B$4:$L$369,7,FALSE)</f>
        <v>28756</v>
      </c>
      <c r="S215" s="66">
        <f>VLOOKUP(C215,'[1]Vintage Comparisons'!$B$4:$L$369,6,FALSE)</f>
        <v>28742</v>
      </c>
      <c r="T215" s="66">
        <f>VLOOKUP(C215,'[1]Vintage Comparisons'!$B$4:$L$369,5,FALSE)</f>
        <v>28716</v>
      </c>
      <c r="U215" s="66">
        <f>VLOOKUP(C215,'[1]Vintage Comparisons'!$B$4:$L$369,4,FALSE)</f>
        <v>28971</v>
      </c>
      <c r="V215" s="67">
        <f>VLOOKUP(C215,'[1]Vintage Comparisons'!$B$4:$L$369,3,FALSE)</f>
        <v>29385</v>
      </c>
      <c r="W215" s="3"/>
      <c r="X215" s="68">
        <f t="shared" si="43"/>
        <v>1406.1193238333112</v>
      </c>
    </row>
    <row r="216" spans="1:24" ht="12.75">
      <c r="A216" s="56" t="s">
        <v>390</v>
      </c>
      <c r="B216" s="56" t="s">
        <v>422</v>
      </c>
      <c r="C216" s="57" t="s">
        <v>423</v>
      </c>
      <c r="D216" s="58">
        <v>16.547672390937805</v>
      </c>
      <c r="E216" s="59">
        <f t="shared" si="39"/>
        <v>170.96059996626948</v>
      </c>
      <c r="F216" s="60">
        <v>384</v>
      </c>
      <c r="G216" s="61">
        <v>447</v>
      </c>
      <c r="H216" s="61">
        <v>522</v>
      </c>
      <c r="I216" s="61">
        <v>824</v>
      </c>
      <c r="J216" s="61">
        <v>1292</v>
      </c>
      <c r="K216" s="61">
        <v>1671</v>
      </c>
      <c r="L216" s="61">
        <v>2236</v>
      </c>
      <c r="M216" s="62">
        <f>VLOOKUP(C216,'[1]Vintage Comparisons'!$B$4:$L$369,11,FALSE)</f>
        <v>2829</v>
      </c>
      <c r="N216" s="63">
        <f>VLOOKUP(C216,'[1]Vintage Comparisons'!$B$4:$L$369,10,FALSE)</f>
        <v>2829</v>
      </c>
      <c r="O216" s="40">
        <f t="shared" si="41"/>
        <v>0</v>
      </c>
      <c r="P216" s="64">
        <f>VLOOKUP(C216,'[1]Vintage Comparisons'!$B$4:$L$369,9,FALSE)</f>
        <v>2852</v>
      </c>
      <c r="Q216" s="65">
        <f>VLOOKUP(C216,'[1]Vintage Comparisons'!$B$4:$L$369,8,FALSE)</f>
        <v>2936</v>
      </c>
      <c r="R216" s="66">
        <f>VLOOKUP(C216,'[1]Vintage Comparisons'!$B$4:$L$369,7,FALSE)</f>
        <v>2990</v>
      </c>
      <c r="S216" s="66">
        <f>VLOOKUP(C216,'[1]Vintage Comparisons'!$B$4:$L$369,6,FALSE)</f>
        <v>3051</v>
      </c>
      <c r="T216" s="66">
        <f>VLOOKUP(C216,'[1]Vintage Comparisons'!$B$4:$L$369,5,FALSE)</f>
        <v>3105</v>
      </c>
      <c r="U216" s="66">
        <f>VLOOKUP(C216,'[1]Vintage Comparisons'!$B$4:$L$369,4,FALSE)</f>
        <v>3163</v>
      </c>
      <c r="V216" s="67">
        <f>VLOOKUP(C216,'[1]Vintage Comparisons'!$B$4:$L$369,3,FALSE)</f>
        <v>3222</v>
      </c>
      <c r="W216" s="3"/>
      <c r="X216" s="68">
        <f t="shared" si="43"/>
        <v>194.71016369435145</v>
      </c>
    </row>
    <row r="217" spans="1:24" ht="12.75">
      <c r="A217" s="56" t="s">
        <v>390</v>
      </c>
      <c r="B217" s="56" t="s">
        <v>424</v>
      </c>
      <c r="C217" s="57" t="s">
        <v>425</v>
      </c>
      <c r="D217" s="58">
        <v>3.3837365210056305</v>
      </c>
      <c r="E217" s="59">
        <f t="shared" si="39"/>
        <v>11241.123463329108</v>
      </c>
      <c r="F217" s="60">
        <v>48424</v>
      </c>
      <c r="G217" s="61">
        <v>46784</v>
      </c>
      <c r="H217" s="61">
        <v>45982</v>
      </c>
      <c r="I217" s="61">
        <v>43544</v>
      </c>
      <c r="J217" s="61">
        <v>42485</v>
      </c>
      <c r="K217" s="61">
        <v>37195</v>
      </c>
      <c r="L217" s="61">
        <v>35701</v>
      </c>
      <c r="M217" s="62">
        <f>VLOOKUP(C217,'[1]Vintage Comparisons'!$B$4:$L$369,11,FALSE)</f>
        <v>38037</v>
      </c>
      <c r="N217" s="63">
        <f>VLOOKUP(C217,'[1]Vintage Comparisons'!$B$4:$L$369,10,FALSE)</f>
        <v>38037</v>
      </c>
      <c r="O217" s="40">
        <f t="shared" si="41"/>
        <v>0</v>
      </c>
      <c r="P217" s="64">
        <f>VLOOKUP(C217,'[1]Vintage Comparisons'!$B$4:$L$369,9,FALSE)</f>
        <v>38048</v>
      </c>
      <c r="Q217" s="65">
        <f>VLOOKUP(C217,'[1]Vintage Comparisons'!$B$4:$L$369,8,FALSE)</f>
        <v>37997</v>
      </c>
      <c r="R217" s="66">
        <f>VLOOKUP(C217,'[1]Vintage Comparisons'!$B$4:$L$369,7,FALSE)</f>
        <v>37713</v>
      </c>
      <c r="S217" s="66">
        <f>VLOOKUP(C217,'[1]Vintage Comparisons'!$B$4:$L$369,6,FALSE)</f>
        <v>37510</v>
      </c>
      <c r="T217" s="66">
        <f>VLOOKUP(C217,'[1]Vintage Comparisons'!$B$4:$L$369,5,FALSE)</f>
        <v>37240</v>
      </c>
      <c r="U217" s="66">
        <f>VLOOKUP(C217,'[1]Vintage Comparisons'!$B$4:$L$369,4,FALSE)</f>
        <v>36937</v>
      </c>
      <c r="V217" s="67">
        <f>VLOOKUP(C217,'[1]Vintage Comparisons'!$B$4:$L$369,3,FALSE)</f>
        <v>37008</v>
      </c>
      <c r="W217" s="3"/>
      <c r="X217" s="68">
        <f t="shared" si="43"/>
        <v>10937.021771719212</v>
      </c>
    </row>
    <row r="218" spans="1:24" ht="12.75">
      <c r="A218" s="56" t="s">
        <v>390</v>
      </c>
      <c r="B218" s="56" t="s">
        <v>426</v>
      </c>
      <c r="C218" s="57" t="s">
        <v>427</v>
      </c>
      <c r="D218" s="58">
        <v>25.120034873485565</v>
      </c>
      <c r="E218" s="59">
        <f t="shared" si="39"/>
        <v>2663.610951855172</v>
      </c>
      <c r="F218" s="60">
        <v>22210</v>
      </c>
      <c r="G218" s="61">
        <v>23214</v>
      </c>
      <c r="H218" s="61">
        <v>28086</v>
      </c>
      <c r="I218" s="61">
        <v>44526</v>
      </c>
      <c r="J218" s="61">
        <v>64048</v>
      </c>
      <c r="K218" s="61">
        <v>65113</v>
      </c>
      <c r="L218" s="61">
        <v>64989</v>
      </c>
      <c r="M218" s="62">
        <f>VLOOKUP(C218,'[1]Vintage Comparisons'!$B$4:$L$369,11,FALSE)</f>
        <v>66910</v>
      </c>
      <c r="N218" s="63">
        <f>VLOOKUP(C218,'[1]Vintage Comparisons'!$B$4:$L$369,10,FALSE)</f>
        <v>66910</v>
      </c>
      <c r="O218" s="40">
        <f t="shared" si="41"/>
        <v>0</v>
      </c>
      <c r="P218" s="64">
        <f>VLOOKUP(C218,'[1]Vintage Comparisons'!$B$4:$L$369,9,FALSE)</f>
        <v>66957</v>
      </c>
      <c r="Q218" s="65">
        <f>VLOOKUP(C218,'[1]Vintage Comparisons'!$B$4:$L$369,8,FALSE)</f>
        <v>66896</v>
      </c>
      <c r="R218" s="66">
        <f>VLOOKUP(C218,'[1]Vintage Comparisons'!$B$4:$L$369,7,FALSE)</f>
        <v>66440</v>
      </c>
      <c r="S218" s="66">
        <f>VLOOKUP(C218,'[1]Vintage Comparisons'!$B$4:$L$369,6,FALSE)</f>
        <v>66088</v>
      </c>
      <c r="T218" s="66">
        <f>VLOOKUP(C218,'[1]Vintage Comparisons'!$B$4:$L$369,5,FALSE)</f>
        <v>65677</v>
      </c>
      <c r="U218" s="66">
        <f>VLOOKUP(C218,'[1]Vintage Comparisons'!$B$4:$L$369,4,FALSE)</f>
        <v>65235</v>
      </c>
      <c r="V218" s="67">
        <f>VLOOKUP(C218,'[1]Vintage Comparisons'!$B$4:$L$369,3,FALSE)</f>
        <v>64762</v>
      </c>
      <c r="W218" s="3"/>
      <c r="X218" s="68">
        <f t="shared" si="43"/>
        <v>2578.101516425716</v>
      </c>
    </row>
    <row r="219" spans="1:24" ht="12.75">
      <c r="A219" s="56" t="s">
        <v>390</v>
      </c>
      <c r="B219" s="56" t="s">
        <v>428</v>
      </c>
      <c r="C219" s="57" t="s">
        <v>429</v>
      </c>
      <c r="D219" s="58">
        <v>32.770896553993225</v>
      </c>
      <c r="E219" s="59">
        <f t="shared" si="39"/>
        <v>291.3255663991491</v>
      </c>
      <c r="F219" s="60">
        <v>2434</v>
      </c>
      <c r="G219" s="61">
        <v>2550</v>
      </c>
      <c r="H219" s="61">
        <v>2889</v>
      </c>
      <c r="I219" s="61">
        <v>3904</v>
      </c>
      <c r="J219" s="61">
        <v>5109</v>
      </c>
      <c r="K219" s="61">
        <v>6154</v>
      </c>
      <c r="L219" s="61">
        <v>7511</v>
      </c>
      <c r="M219" s="62">
        <f>VLOOKUP(C219,'[1]Vintage Comparisons'!$B$4:$L$369,11,FALSE)</f>
        <v>9547</v>
      </c>
      <c r="N219" s="63">
        <f>VLOOKUP(C219,'[1]Vintage Comparisons'!$B$4:$L$369,10,FALSE)</f>
        <v>9547</v>
      </c>
      <c r="O219" s="40">
        <f t="shared" si="41"/>
        <v>0</v>
      </c>
      <c r="P219" s="64">
        <f>VLOOKUP(C219,'[1]Vintage Comparisons'!$B$4:$L$369,9,FALSE)</f>
        <v>9610</v>
      </c>
      <c r="Q219" s="65">
        <f>VLOOKUP(C219,'[1]Vintage Comparisons'!$B$4:$L$369,8,FALSE)</f>
        <v>9841</v>
      </c>
      <c r="R219" s="66">
        <f>VLOOKUP(C219,'[1]Vintage Comparisons'!$B$4:$L$369,7,FALSE)</f>
        <v>10002</v>
      </c>
      <c r="S219" s="66">
        <f>VLOOKUP(C219,'[1]Vintage Comparisons'!$B$4:$L$369,6,FALSE)</f>
        <v>10205</v>
      </c>
      <c r="T219" s="66">
        <f>VLOOKUP(C219,'[1]Vintage Comparisons'!$B$4:$L$369,5,FALSE)</f>
        <v>10381</v>
      </c>
      <c r="U219" s="66">
        <f>VLOOKUP(C219,'[1]Vintage Comparisons'!$B$4:$L$369,4,FALSE)</f>
        <v>10465</v>
      </c>
      <c r="V219" s="67">
        <f>VLOOKUP(C219,'[1]Vintage Comparisons'!$B$4:$L$369,3,FALSE)</f>
        <v>10585</v>
      </c>
      <c r="W219" s="3"/>
      <c r="X219" s="68">
        <f t="shared" si="43"/>
        <v>323.0000126044824</v>
      </c>
    </row>
    <row r="220" spans="1:24" ht="12.75">
      <c r="A220" s="56" t="s">
        <v>390</v>
      </c>
      <c r="B220" s="56" t="s">
        <v>430</v>
      </c>
      <c r="C220" s="57" t="s">
        <v>431</v>
      </c>
      <c r="D220" s="58">
        <v>18.706415593624115</v>
      </c>
      <c r="E220" s="59">
        <f t="shared" si="39"/>
        <v>737.7682769276187</v>
      </c>
      <c r="F220" s="60">
        <v>2864</v>
      </c>
      <c r="G220" s="61">
        <v>3000</v>
      </c>
      <c r="H220" s="61">
        <v>3753</v>
      </c>
      <c r="I220" s="61">
        <v>6222</v>
      </c>
      <c r="J220" s="61">
        <v>12069</v>
      </c>
      <c r="K220" s="61">
        <v>12622</v>
      </c>
      <c r="L220" s="61">
        <v>12926</v>
      </c>
      <c r="M220" s="62">
        <f>VLOOKUP(C220,'[1]Vintage Comparisons'!$B$4:$L$369,11,FALSE)</f>
        <v>13801</v>
      </c>
      <c r="N220" s="63">
        <f>VLOOKUP(C220,'[1]Vintage Comparisons'!$B$4:$L$369,10,FALSE)</f>
        <v>13801</v>
      </c>
      <c r="O220" s="40">
        <f t="shared" si="41"/>
        <v>0</v>
      </c>
      <c r="P220" s="64">
        <f>VLOOKUP(C220,'[1]Vintage Comparisons'!$B$4:$L$369,9,FALSE)</f>
        <v>13841</v>
      </c>
      <c r="Q220" s="65">
        <f>VLOOKUP(C220,'[1]Vintage Comparisons'!$B$4:$L$369,8,FALSE)</f>
        <v>13973</v>
      </c>
      <c r="R220" s="66">
        <f>VLOOKUP(C220,'[1]Vintage Comparisons'!$B$4:$L$369,7,FALSE)</f>
        <v>13952</v>
      </c>
      <c r="S220" s="66">
        <f>VLOOKUP(C220,'[1]Vintage Comparisons'!$B$4:$L$369,6,FALSE)</f>
        <v>13945</v>
      </c>
      <c r="T220" s="66">
        <f>VLOOKUP(C220,'[1]Vintage Comparisons'!$B$4:$L$369,5,FALSE)</f>
        <v>13936</v>
      </c>
      <c r="U220" s="66">
        <f>VLOOKUP(C220,'[1]Vintage Comparisons'!$B$4:$L$369,4,FALSE)</f>
        <v>13885</v>
      </c>
      <c r="V220" s="67">
        <f>VLOOKUP(C220,'[1]Vintage Comparisons'!$B$4:$L$369,3,FALSE)</f>
        <v>13896</v>
      </c>
      <c r="W220" s="3"/>
      <c r="X220" s="68">
        <f t="shared" si="43"/>
        <v>742.8467485099767</v>
      </c>
    </row>
    <row r="221" spans="1:24" ht="12.75">
      <c r="A221" s="56" t="s">
        <v>390</v>
      </c>
      <c r="B221" s="56" t="s">
        <v>432</v>
      </c>
      <c r="C221" s="57" t="s">
        <v>433</v>
      </c>
      <c r="D221" s="58">
        <v>26.558155834674835</v>
      </c>
      <c r="E221" s="59">
        <f t="shared" si="39"/>
        <v>502.51983168858465</v>
      </c>
      <c r="F221" s="60">
        <v>2563</v>
      </c>
      <c r="G221" s="61">
        <v>2697</v>
      </c>
      <c r="H221" s="61">
        <v>3486</v>
      </c>
      <c r="I221" s="61">
        <v>4932</v>
      </c>
      <c r="J221" s="61">
        <v>5981</v>
      </c>
      <c r="K221" s="61">
        <v>7114</v>
      </c>
      <c r="L221" s="61">
        <v>9191</v>
      </c>
      <c r="M221" s="62">
        <f>VLOOKUP(C221,'[1]Vintage Comparisons'!$B$4:$L$369,11,FALSE)</f>
        <v>13346</v>
      </c>
      <c r="N221" s="63">
        <f>VLOOKUP(C221,'[1]Vintage Comparisons'!$B$4:$L$369,10,FALSE)</f>
        <v>13346</v>
      </c>
      <c r="O221" s="40">
        <f t="shared" si="41"/>
        <v>0</v>
      </c>
      <c r="P221" s="64">
        <f>VLOOKUP(C221,'[1]Vintage Comparisons'!$B$4:$L$369,9,FALSE)</f>
        <v>13444</v>
      </c>
      <c r="Q221" s="65">
        <f>VLOOKUP(C221,'[1]Vintage Comparisons'!$B$4:$L$369,8,FALSE)</f>
        <v>13803</v>
      </c>
      <c r="R221" s="66">
        <f>VLOOKUP(C221,'[1]Vintage Comparisons'!$B$4:$L$369,7,FALSE)</f>
        <v>13911</v>
      </c>
      <c r="S221" s="66">
        <f>VLOOKUP(C221,'[1]Vintage Comparisons'!$B$4:$L$369,6,FALSE)</f>
        <v>14009</v>
      </c>
      <c r="T221" s="66">
        <f>VLOOKUP(C221,'[1]Vintage Comparisons'!$B$4:$L$369,5,FALSE)</f>
        <v>14048</v>
      </c>
      <c r="U221" s="66">
        <f>VLOOKUP(C221,'[1]Vintage Comparisons'!$B$4:$L$369,4,FALSE)</f>
        <v>14150</v>
      </c>
      <c r="V221" s="67">
        <f>VLOOKUP(C221,'[1]Vintage Comparisons'!$B$4:$L$369,3,FALSE)</f>
        <v>14172</v>
      </c>
      <c r="W221" s="3"/>
      <c r="X221" s="68">
        <f t="shared" si="43"/>
        <v>533.6213887824533</v>
      </c>
    </row>
    <row r="222" spans="1:24" ht="12.75">
      <c r="A222" s="56" t="s">
        <v>390</v>
      </c>
      <c r="B222" s="56" t="s">
        <v>434</v>
      </c>
      <c r="C222" s="57" t="s">
        <v>435</v>
      </c>
      <c r="D222" s="58">
        <v>11.504798859357834</v>
      </c>
      <c r="E222" s="59">
        <f t="shared" si="39"/>
        <v>1574.3864991839603</v>
      </c>
      <c r="F222" s="60">
        <v>8469</v>
      </c>
      <c r="G222" s="61">
        <v>8042</v>
      </c>
      <c r="H222" s="61">
        <v>8211</v>
      </c>
      <c r="I222" s="61">
        <v>9666</v>
      </c>
      <c r="J222" s="61">
        <v>16084</v>
      </c>
      <c r="K222" s="61">
        <v>16408</v>
      </c>
      <c r="L222" s="61">
        <v>17233</v>
      </c>
      <c r="M222" s="62">
        <f>VLOOKUP(C222,'[1]Vintage Comparisons'!$B$4:$L$369,11,FALSE)</f>
        <v>18113</v>
      </c>
      <c r="N222" s="63">
        <f>VLOOKUP(C222,'[1]Vintage Comparisons'!$B$4:$L$369,10,FALSE)</f>
        <v>18112</v>
      </c>
      <c r="O222" s="40">
        <f t="shared" si="41"/>
        <v>-1</v>
      </c>
      <c r="P222" s="64">
        <f>VLOOKUP(C222,'[1]Vintage Comparisons'!$B$4:$L$369,9,FALSE)</f>
        <v>18154</v>
      </c>
      <c r="Q222" s="65">
        <f>VLOOKUP(C222,'[1]Vintage Comparisons'!$B$4:$L$369,8,FALSE)</f>
        <v>18279</v>
      </c>
      <c r="R222" s="66">
        <f>VLOOKUP(C222,'[1]Vintage Comparisons'!$B$4:$L$369,7,FALSE)</f>
        <v>18288</v>
      </c>
      <c r="S222" s="66">
        <f>VLOOKUP(C222,'[1]Vintage Comparisons'!$B$4:$L$369,6,FALSE)</f>
        <v>18305</v>
      </c>
      <c r="T222" s="66">
        <f>VLOOKUP(C222,'[1]Vintage Comparisons'!$B$4:$L$369,5,FALSE)</f>
        <v>18748</v>
      </c>
      <c r="U222" s="66">
        <f>VLOOKUP(C222,'[1]Vintage Comparisons'!$B$4:$L$369,4,FALSE)</f>
        <v>18994</v>
      </c>
      <c r="V222" s="67">
        <f>VLOOKUP(C222,'[1]Vintage Comparisons'!$B$4:$L$369,3,FALSE)</f>
        <v>19447</v>
      </c>
      <c r="W222" s="3"/>
      <c r="X222" s="68">
        <f t="shared" si="43"/>
        <v>1690.338113489233</v>
      </c>
    </row>
    <row r="223" spans="1:24" ht="12.75">
      <c r="A223" s="56" t="s">
        <v>390</v>
      </c>
      <c r="B223" s="56" t="s">
        <v>436</v>
      </c>
      <c r="C223" s="57" t="s">
        <v>437</v>
      </c>
      <c r="D223" s="58">
        <v>16.39895009994507</v>
      </c>
      <c r="E223" s="59">
        <f t="shared" si="39"/>
        <v>1851.0331341334881</v>
      </c>
      <c r="F223" s="60">
        <v>9467</v>
      </c>
      <c r="G223" s="61">
        <v>13187</v>
      </c>
      <c r="H223" s="61">
        <v>17335</v>
      </c>
      <c r="I223" s="61">
        <v>27691</v>
      </c>
      <c r="J223" s="61">
        <v>31886</v>
      </c>
      <c r="K223" s="61">
        <v>29479</v>
      </c>
      <c r="L223" s="61">
        <v>28974</v>
      </c>
      <c r="M223" s="62">
        <f>VLOOKUP(C223,'[1]Vintage Comparisons'!$B$4:$L$369,11,FALSE)</f>
        <v>30355</v>
      </c>
      <c r="N223" s="63">
        <f>VLOOKUP(C223,'[1]Vintage Comparisons'!$B$4:$L$369,10,FALSE)</f>
        <v>30355</v>
      </c>
      <c r="O223" s="40">
        <f t="shared" si="41"/>
        <v>0</v>
      </c>
      <c r="P223" s="64">
        <f>VLOOKUP(C223,'[1]Vintage Comparisons'!$B$4:$L$369,9,FALSE)</f>
        <v>30413</v>
      </c>
      <c r="Q223" s="65">
        <f>VLOOKUP(C223,'[1]Vintage Comparisons'!$B$4:$L$369,8,FALSE)</f>
        <v>30574</v>
      </c>
      <c r="R223" s="66">
        <f>VLOOKUP(C223,'[1]Vintage Comparisons'!$B$4:$L$369,7,FALSE)</f>
        <v>30565</v>
      </c>
      <c r="S223" s="66">
        <f>VLOOKUP(C223,'[1]Vintage Comparisons'!$B$4:$L$369,6,FALSE)</f>
        <v>30538</v>
      </c>
      <c r="T223" s="66">
        <f>VLOOKUP(C223,'[1]Vintage Comparisons'!$B$4:$L$369,5,FALSE)</f>
        <v>30455</v>
      </c>
      <c r="U223" s="66">
        <f>VLOOKUP(C223,'[1]Vintage Comparisons'!$B$4:$L$369,4,FALSE)</f>
        <v>30347</v>
      </c>
      <c r="V223" s="67">
        <f>VLOOKUP(C223,'[1]Vintage Comparisons'!$B$4:$L$369,3,FALSE)</f>
        <v>30231</v>
      </c>
      <c r="W223" s="3"/>
      <c r="X223" s="68">
        <f t="shared" si="43"/>
        <v>1843.4716744519678</v>
      </c>
    </row>
    <row r="224" spans="1:24" ht="12.75">
      <c r="A224" s="56" t="s">
        <v>390</v>
      </c>
      <c r="B224" s="56" t="s">
        <v>438</v>
      </c>
      <c r="C224" s="57" t="s">
        <v>439</v>
      </c>
      <c r="D224" s="58">
        <v>14.367302060127258</v>
      </c>
      <c r="E224" s="59">
        <f t="shared" si="39"/>
        <v>560.7176605799464</v>
      </c>
      <c r="F224" s="60">
        <v>1493</v>
      </c>
      <c r="G224" s="61">
        <v>1783</v>
      </c>
      <c r="H224" s="61">
        <v>2427</v>
      </c>
      <c r="I224" s="61">
        <v>5613</v>
      </c>
      <c r="J224" s="61">
        <v>7567</v>
      </c>
      <c r="K224" s="61">
        <v>7098</v>
      </c>
      <c r="L224" s="61">
        <v>7666</v>
      </c>
      <c r="M224" s="62">
        <f>VLOOKUP(C224,'[1]Vintage Comparisons'!$B$4:$L$369,11,FALSE)</f>
        <v>8056</v>
      </c>
      <c r="N224" s="63">
        <f>VLOOKUP(C224,'[1]Vintage Comparisons'!$B$4:$L$369,10,FALSE)</f>
        <v>8056</v>
      </c>
      <c r="O224" s="40">
        <f t="shared" si="41"/>
        <v>0</v>
      </c>
      <c r="P224" s="64">
        <f>VLOOKUP(C224,'[1]Vintage Comparisons'!$B$4:$L$369,9,FALSE)</f>
        <v>8070</v>
      </c>
      <c r="Q224" s="65">
        <f>VLOOKUP(C224,'[1]Vintage Comparisons'!$B$4:$L$369,8,FALSE)</f>
        <v>8108</v>
      </c>
      <c r="R224" s="66">
        <f>VLOOKUP(C224,'[1]Vintage Comparisons'!$B$4:$L$369,7,FALSE)</f>
        <v>8089</v>
      </c>
      <c r="S224" s="66">
        <f>VLOOKUP(C224,'[1]Vintage Comparisons'!$B$4:$L$369,6,FALSE)</f>
        <v>8045</v>
      </c>
      <c r="T224" s="66">
        <f>VLOOKUP(C224,'[1]Vintage Comparisons'!$B$4:$L$369,5,FALSE)</f>
        <v>8010</v>
      </c>
      <c r="U224" s="66">
        <f>VLOOKUP(C224,'[1]Vintage Comparisons'!$B$4:$L$369,4,FALSE)</f>
        <v>7952</v>
      </c>
      <c r="V224" s="67">
        <f>VLOOKUP(C224,'[1]Vintage Comparisons'!$B$4:$L$369,3,FALSE)</f>
        <v>7948</v>
      </c>
      <c r="W224" s="3"/>
      <c r="X224" s="68">
        <f t="shared" si="43"/>
        <v>553.2005916446641</v>
      </c>
    </row>
    <row r="225" spans="1:24" ht="12.75">
      <c r="A225" s="56" t="s">
        <v>390</v>
      </c>
      <c r="B225" s="56" t="s">
        <v>440</v>
      </c>
      <c r="C225" s="57" t="s">
        <v>441</v>
      </c>
      <c r="D225" s="58">
        <v>16.61845111846924</v>
      </c>
      <c r="E225" s="59">
        <f t="shared" si="39"/>
        <v>492.46466723391285</v>
      </c>
      <c r="F225" s="60">
        <v>1447</v>
      </c>
      <c r="G225" s="61">
        <v>1651</v>
      </c>
      <c r="H225" s="61">
        <v>2349</v>
      </c>
      <c r="I225" s="61">
        <v>5109</v>
      </c>
      <c r="J225" s="61">
        <v>6380</v>
      </c>
      <c r="K225" s="61">
        <v>6970</v>
      </c>
      <c r="L225" s="61">
        <v>7051</v>
      </c>
      <c r="M225" s="62">
        <f>VLOOKUP(C225,'[1]Vintage Comparisons'!$B$4:$L$369,11,FALSE)</f>
        <v>8184</v>
      </c>
      <c r="N225" s="63">
        <f>VLOOKUP(C225,'[1]Vintage Comparisons'!$B$4:$L$369,10,FALSE)</f>
        <v>8184</v>
      </c>
      <c r="O225" s="40">
        <f t="shared" si="41"/>
        <v>0</v>
      </c>
      <c r="P225" s="64">
        <f>VLOOKUP(C225,'[1]Vintage Comparisons'!$B$4:$L$369,9,FALSE)</f>
        <v>8234</v>
      </c>
      <c r="Q225" s="65">
        <f>VLOOKUP(C225,'[1]Vintage Comparisons'!$B$4:$L$369,8,FALSE)</f>
        <v>8413</v>
      </c>
      <c r="R225" s="66">
        <f>VLOOKUP(C225,'[1]Vintage Comparisons'!$B$4:$L$369,7,FALSE)</f>
        <v>8492</v>
      </c>
      <c r="S225" s="66">
        <f>VLOOKUP(C225,'[1]Vintage Comparisons'!$B$4:$L$369,6,FALSE)</f>
        <v>8572</v>
      </c>
      <c r="T225" s="66">
        <f>VLOOKUP(C225,'[1]Vintage Comparisons'!$B$4:$L$369,5,FALSE)</f>
        <v>8588</v>
      </c>
      <c r="U225" s="66">
        <f>VLOOKUP(C225,'[1]Vintage Comparisons'!$B$4:$L$369,4,FALSE)</f>
        <v>8612</v>
      </c>
      <c r="V225" s="67">
        <f>VLOOKUP(C225,'[1]Vintage Comparisons'!$B$4:$L$369,3,FALSE)</f>
        <v>8648</v>
      </c>
      <c r="W225" s="3"/>
      <c r="X225" s="68">
        <f t="shared" si="43"/>
        <v>520.3854401562656</v>
      </c>
    </row>
    <row r="226" spans="1:24" ht="12.75">
      <c r="A226" s="56" t="s">
        <v>390</v>
      </c>
      <c r="B226" s="56" t="s">
        <v>442</v>
      </c>
      <c r="C226" s="57" t="s">
        <v>443</v>
      </c>
      <c r="D226" s="58">
        <v>13.773290455341339</v>
      </c>
      <c r="E226" s="59">
        <f t="shared" si="39"/>
        <v>7635.575561336965</v>
      </c>
      <c r="F226" s="60">
        <v>100234</v>
      </c>
      <c r="G226" s="61">
        <v>101389</v>
      </c>
      <c r="H226" s="61">
        <v>97249</v>
      </c>
      <c r="I226" s="61">
        <v>92107</v>
      </c>
      <c r="J226" s="61">
        <v>94239</v>
      </c>
      <c r="K226" s="61">
        <v>92418</v>
      </c>
      <c r="L226" s="61">
        <v>103439</v>
      </c>
      <c r="M226" s="62">
        <f>VLOOKUP(C226,'[1]Vintage Comparisons'!$B$4:$L$369,11,FALSE)</f>
        <v>105167</v>
      </c>
      <c r="N226" s="63">
        <f>VLOOKUP(C226,'[1]Vintage Comparisons'!$B$4:$L$369,10,FALSE)</f>
        <v>105167</v>
      </c>
      <c r="O226" s="40">
        <f t="shared" si="41"/>
        <v>0</v>
      </c>
      <c r="P226" s="64">
        <f>VLOOKUP(C226,'[1]Vintage Comparisons'!$B$4:$L$369,9,FALSE)</f>
        <v>105261</v>
      </c>
      <c r="Q226" s="65">
        <f>VLOOKUP(C226,'[1]Vintage Comparisons'!$B$4:$L$369,8,FALSE)</f>
        <v>105258</v>
      </c>
      <c r="R226" s="66">
        <f>VLOOKUP(C226,'[1]Vintage Comparisons'!$B$4:$L$369,7,FALSE)</f>
        <v>104710</v>
      </c>
      <c r="S226" s="66">
        <f>VLOOKUP(C226,'[1]Vintage Comparisons'!$B$4:$L$369,6,FALSE)</f>
        <v>104213</v>
      </c>
      <c r="T226" s="66">
        <f>VLOOKUP(C226,'[1]Vintage Comparisons'!$B$4:$L$369,5,FALSE)</f>
        <v>103777</v>
      </c>
      <c r="U226" s="66">
        <f>VLOOKUP(C226,'[1]Vintage Comparisons'!$B$4:$L$369,4,FALSE)</f>
        <v>103383</v>
      </c>
      <c r="V226" s="67">
        <f>VLOOKUP(C226,'[1]Vintage Comparisons'!$B$4:$L$369,3,FALSE)</f>
        <v>103229</v>
      </c>
      <c r="W226" s="3"/>
      <c r="X226" s="68">
        <f t="shared" si="43"/>
        <v>7494.868443725251</v>
      </c>
    </row>
    <row r="227" spans="1:24" ht="12.75">
      <c r="A227" s="56" t="s">
        <v>390</v>
      </c>
      <c r="B227" s="56" t="s">
        <v>444</v>
      </c>
      <c r="C227" s="57" t="s">
        <v>445</v>
      </c>
      <c r="D227" s="58">
        <v>5.0743709951639175</v>
      </c>
      <c r="E227" s="59">
        <f t="shared" si="39"/>
        <v>11102.853940654777</v>
      </c>
      <c r="F227" s="60">
        <v>58036</v>
      </c>
      <c r="G227" s="61">
        <v>58010</v>
      </c>
      <c r="H227" s="61">
        <v>59804</v>
      </c>
      <c r="I227" s="61">
        <v>57676</v>
      </c>
      <c r="J227" s="61">
        <v>56127</v>
      </c>
      <c r="K227" s="61">
        <v>53386</v>
      </c>
      <c r="L227" s="61">
        <v>53884</v>
      </c>
      <c r="M227" s="62">
        <f>VLOOKUP(C227,'[1]Vintage Comparisons'!$B$4:$L$369,11,FALSE)</f>
        <v>56340</v>
      </c>
      <c r="N227" s="63">
        <f>VLOOKUP(C227,'[1]Vintage Comparisons'!$B$4:$L$369,10,FALSE)</f>
        <v>56340</v>
      </c>
      <c r="O227" s="40">
        <f t="shared" si="41"/>
        <v>0</v>
      </c>
      <c r="P227" s="64">
        <f>VLOOKUP(C227,'[1]Vintage Comparisons'!$B$4:$L$369,9,FALSE)</f>
        <v>56374</v>
      </c>
      <c r="Q227" s="65">
        <f>VLOOKUP(C227,'[1]Vintage Comparisons'!$B$4:$L$369,8,FALSE)</f>
        <v>56371</v>
      </c>
      <c r="R227" s="66">
        <f>VLOOKUP(C227,'[1]Vintage Comparisons'!$B$4:$L$369,7,FALSE)</f>
        <v>56044</v>
      </c>
      <c r="S227" s="66">
        <f>VLOOKUP(C227,'[1]Vintage Comparisons'!$B$4:$L$369,6,FALSE)</f>
        <v>55726</v>
      </c>
      <c r="T227" s="66">
        <f>VLOOKUP(C227,'[1]Vintage Comparisons'!$B$4:$L$369,5,FALSE)</f>
        <v>55407</v>
      </c>
      <c r="U227" s="66">
        <f>VLOOKUP(C227,'[1]Vintage Comparisons'!$B$4:$L$369,4,FALSE)</f>
        <v>56022</v>
      </c>
      <c r="V227" s="67">
        <f>VLOOKUP(C227,'[1]Vintage Comparisons'!$B$4:$L$369,3,FALSE)</f>
        <v>55595</v>
      </c>
      <c r="W227" s="3"/>
      <c r="X227" s="68">
        <f t="shared" si="43"/>
        <v>10956.037714424961</v>
      </c>
    </row>
    <row r="228" spans="1:24" ht="12.75">
      <c r="A228" s="56" t="s">
        <v>390</v>
      </c>
      <c r="B228" s="56" t="s">
        <v>446</v>
      </c>
      <c r="C228" s="57" t="s">
        <v>447</v>
      </c>
      <c r="D228" s="58">
        <v>21.085245549678802</v>
      </c>
      <c r="E228" s="59">
        <f t="shared" si="39"/>
        <v>1719.4487925018393</v>
      </c>
      <c r="F228" s="60">
        <v>15587</v>
      </c>
      <c r="G228" s="61">
        <v>15154</v>
      </c>
      <c r="H228" s="61">
        <v>15756</v>
      </c>
      <c r="I228" s="61">
        <v>18819</v>
      </c>
      <c r="J228" s="61">
        <v>27936</v>
      </c>
      <c r="K228" s="61">
        <v>30617</v>
      </c>
      <c r="L228" s="61">
        <v>31813</v>
      </c>
      <c r="M228" s="62">
        <f>VLOOKUP(C228,'[1]Vintage Comparisons'!$B$4:$L$369,11,FALSE)</f>
        <v>36255</v>
      </c>
      <c r="N228" s="63">
        <f>VLOOKUP(C228,'[1]Vintage Comparisons'!$B$4:$L$369,10,FALSE)</f>
        <v>36256</v>
      </c>
      <c r="O228" s="40">
        <f t="shared" si="41"/>
        <v>1</v>
      </c>
      <c r="P228" s="64">
        <f>VLOOKUP(C228,'[1]Vintage Comparisons'!$B$4:$L$369,9,FALSE)</f>
        <v>36609</v>
      </c>
      <c r="Q228" s="65">
        <f>VLOOKUP(C228,'[1]Vintage Comparisons'!$B$4:$L$369,8,FALSE)</f>
        <v>37939</v>
      </c>
      <c r="R228" s="66">
        <f>VLOOKUP(C228,'[1]Vintage Comparisons'!$B$4:$L$369,7,FALSE)</f>
        <v>38038</v>
      </c>
      <c r="S228" s="66">
        <f>VLOOKUP(C228,'[1]Vintage Comparisons'!$B$4:$L$369,6,FALSE)</f>
        <v>37881</v>
      </c>
      <c r="T228" s="66">
        <f>VLOOKUP(C228,'[1]Vintage Comparisons'!$B$4:$L$369,5,FALSE)</f>
        <v>37746</v>
      </c>
      <c r="U228" s="66">
        <f>VLOOKUP(C228,'[1]Vintage Comparisons'!$B$4:$L$369,4,FALSE)</f>
        <v>37546</v>
      </c>
      <c r="V228" s="67">
        <f>VLOOKUP(C228,'[1]Vintage Comparisons'!$B$4:$L$369,3,FALSE)</f>
        <v>38062</v>
      </c>
      <c r="W228" s="3"/>
      <c r="X228" s="68">
        <f t="shared" si="43"/>
        <v>1805.1485295877812</v>
      </c>
    </row>
    <row r="229" spans="1:24" ht="12.75">
      <c r="A229" s="56" t="s">
        <v>390</v>
      </c>
      <c r="B229" s="56" t="s">
        <v>448</v>
      </c>
      <c r="C229" s="57" t="s">
        <v>449</v>
      </c>
      <c r="D229" s="58">
        <v>5.241017714142799</v>
      </c>
      <c r="E229" s="59">
        <f t="shared" si="39"/>
        <v>1990.643910980633</v>
      </c>
      <c r="F229" s="60">
        <v>7156</v>
      </c>
      <c r="G229" s="61">
        <v>6812</v>
      </c>
      <c r="H229" s="61">
        <v>6978</v>
      </c>
      <c r="I229" s="61">
        <v>7695</v>
      </c>
      <c r="J229" s="61">
        <v>9710</v>
      </c>
      <c r="K229" s="61">
        <v>9590</v>
      </c>
      <c r="L229" s="61">
        <v>10325</v>
      </c>
      <c r="M229" s="62">
        <f>VLOOKUP(C229,'[1]Vintage Comparisons'!$B$4:$L$369,11,FALSE)</f>
        <v>10433</v>
      </c>
      <c r="N229" s="63">
        <f>VLOOKUP(C229,'[1]Vintage Comparisons'!$B$4:$L$369,10,FALSE)</f>
        <v>10433</v>
      </c>
      <c r="O229" s="40">
        <f t="shared" si="41"/>
        <v>0</v>
      </c>
      <c r="P229" s="64">
        <f>VLOOKUP(C229,'[1]Vintage Comparisons'!$B$4:$L$369,9,FALSE)</f>
        <v>10441</v>
      </c>
      <c r="Q229" s="65">
        <f>VLOOKUP(C229,'[1]Vintage Comparisons'!$B$4:$L$369,8,FALSE)</f>
        <v>10449</v>
      </c>
      <c r="R229" s="66">
        <f>VLOOKUP(C229,'[1]Vintage Comparisons'!$B$4:$L$369,7,FALSE)</f>
        <v>10424</v>
      </c>
      <c r="S229" s="66">
        <f>VLOOKUP(C229,'[1]Vintage Comparisons'!$B$4:$L$369,6,FALSE)</f>
        <v>10357</v>
      </c>
      <c r="T229" s="66">
        <f>VLOOKUP(C229,'[1]Vintage Comparisons'!$B$4:$L$369,5,FALSE)</f>
        <v>10335</v>
      </c>
      <c r="U229" s="66">
        <f>VLOOKUP(C229,'[1]Vintage Comparisons'!$B$4:$L$369,4,FALSE)</f>
        <v>10258</v>
      </c>
      <c r="V229" s="67">
        <f>VLOOKUP(C229,'[1]Vintage Comparisons'!$B$4:$L$369,3,FALSE)</f>
        <v>10180</v>
      </c>
      <c r="W229" s="3"/>
      <c r="X229" s="68">
        <f t="shared" si="43"/>
        <v>1942.370843840012</v>
      </c>
    </row>
    <row r="230" spans="1:24" ht="12.75">
      <c r="A230" s="56" t="s">
        <v>390</v>
      </c>
      <c r="B230" s="56" t="s">
        <v>450</v>
      </c>
      <c r="C230" s="57" t="s">
        <v>451</v>
      </c>
      <c r="D230" s="58">
        <v>8.13931143283844</v>
      </c>
      <c r="E230" s="59">
        <f t="shared" si="39"/>
        <v>6851.316657452552</v>
      </c>
      <c r="F230" s="60">
        <v>59714</v>
      </c>
      <c r="G230" s="61">
        <v>63083</v>
      </c>
      <c r="H230" s="61">
        <v>66113</v>
      </c>
      <c r="I230" s="61">
        <v>64971</v>
      </c>
      <c r="J230" s="61">
        <v>64397</v>
      </c>
      <c r="K230" s="61">
        <v>58076</v>
      </c>
      <c r="L230" s="61">
        <v>57407</v>
      </c>
      <c r="M230" s="62">
        <f>VLOOKUP(C230,'[1]Vintage Comparisons'!$B$4:$L$369,11,FALSE)</f>
        <v>55765</v>
      </c>
      <c r="N230" s="63">
        <f>VLOOKUP(C230,'[1]Vintage Comparisons'!$B$4:$L$369,10,FALSE)</f>
        <v>55638</v>
      </c>
      <c r="O230" s="40">
        <f t="shared" si="41"/>
        <v>-127</v>
      </c>
      <c r="P230" s="64">
        <f>VLOOKUP(C230,'[1]Vintage Comparisons'!$B$4:$L$369,9,FALSE)</f>
        <v>55649</v>
      </c>
      <c r="Q230" s="65">
        <f>VLOOKUP(C230,'[1]Vintage Comparisons'!$B$4:$L$369,8,FALSE)</f>
        <v>55689</v>
      </c>
      <c r="R230" s="66">
        <f>VLOOKUP(C230,'[1]Vintage Comparisons'!$B$4:$L$369,7,FALSE)</f>
        <v>55462</v>
      </c>
      <c r="S230" s="66">
        <f>VLOOKUP(C230,'[1]Vintage Comparisons'!$B$4:$L$369,6,FALSE)</f>
        <v>55512</v>
      </c>
      <c r="T230" s="66">
        <f>VLOOKUP(C230,'[1]Vintage Comparisons'!$B$4:$L$369,5,FALSE)</f>
        <v>55560</v>
      </c>
      <c r="U230" s="66">
        <f>VLOOKUP(C230,'[1]Vintage Comparisons'!$B$4:$L$369,4,FALSE)</f>
        <v>55798</v>
      </c>
      <c r="V230" s="67">
        <f>VLOOKUP(C230,'[1]Vintage Comparisons'!$B$4:$L$369,3,FALSE)</f>
        <v>55681</v>
      </c>
      <c r="W230" s="3"/>
      <c r="X230" s="68">
        <f t="shared" si="43"/>
        <v>6840.996374134592</v>
      </c>
    </row>
    <row r="231" spans="1:24" ht="12.75">
      <c r="A231" s="56" t="s">
        <v>390</v>
      </c>
      <c r="B231" s="56" t="s">
        <v>452</v>
      </c>
      <c r="C231" s="57" t="s">
        <v>453</v>
      </c>
      <c r="D231" s="58">
        <v>4.694609388709068</v>
      </c>
      <c r="E231" s="59">
        <f t="shared" si="39"/>
        <v>5779.820588537048</v>
      </c>
      <c r="F231" s="60">
        <v>23170</v>
      </c>
      <c r="G231" s="61">
        <v>25333</v>
      </c>
      <c r="H231" s="61">
        <v>26988</v>
      </c>
      <c r="I231" s="61">
        <v>29619</v>
      </c>
      <c r="J231" s="61">
        <v>33180</v>
      </c>
      <c r="K231" s="61">
        <v>30055</v>
      </c>
      <c r="L231" s="61">
        <v>28150</v>
      </c>
      <c r="M231" s="62">
        <f>VLOOKUP(C231,'[1]Vintage Comparisons'!$B$4:$L$369,11,FALSE)</f>
        <v>27134</v>
      </c>
      <c r="N231" s="63">
        <f>VLOOKUP(C231,'[1]Vintage Comparisons'!$B$4:$L$369,10,FALSE)</f>
        <v>27134</v>
      </c>
      <c r="O231" s="40">
        <f t="shared" si="41"/>
        <v>0</v>
      </c>
      <c r="P231" s="64">
        <f>VLOOKUP(C231,'[1]Vintage Comparisons'!$B$4:$L$369,9,FALSE)</f>
        <v>27142</v>
      </c>
      <c r="Q231" s="65">
        <f>VLOOKUP(C231,'[1]Vintage Comparisons'!$B$4:$L$369,8,FALSE)</f>
        <v>27104</v>
      </c>
      <c r="R231" s="66">
        <f>VLOOKUP(C231,'[1]Vintage Comparisons'!$B$4:$L$369,7,FALSE)</f>
        <v>26909</v>
      </c>
      <c r="S231" s="66">
        <f>VLOOKUP(C231,'[1]Vintage Comparisons'!$B$4:$L$369,6,FALSE)</f>
        <v>26743</v>
      </c>
      <c r="T231" s="66">
        <f>VLOOKUP(C231,'[1]Vintage Comparisons'!$B$4:$L$369,5,FALSE)</f>
        <v>26565</v>
      </c>
      <c r="U231" s="66">
        <f>VLOOKUP(C231,'[1]Vintage Comparisons'!$B$4:$L$369,4,FALSE)</f>
        <v>26436</v>
      </c>
      <c r="V231" s="67">
        <f>VLOOKUP(C231,'[1]Vintage Comparisons'!$B$4:$L$369,3,FALSE)</f>
        <v>26666</v>
      </c>
      <c r="W231" s="3"/>
      <c r="X231" s="68">
        <f t="shared" si="43"/>
        <v>5680.1317835162135</v>
      </c>
    </row>
    <row r="232" spans="1:24" ht="12.75">
      <c r="A232" s="56" t="s">
        <v>390</v>
      </c>
      <c r="B232" s="56" t="s">
        <v>454</v>
      </c>
      <c r="C232" s="57" t="s">
        <v>455</v>
      </c>
      <c r="D232" s="58">
        <v>15.08292007446289</v>
      </c>
      <c r="E232" s="59">
        <f t="shared" si="39"/>
        <v>2132.876116904411</v>
      </c>
      <c r="F232" s="60">
        <v>13589</v>
      </c>
      <c r="G232" s="61">
        <v>13851</v>
      </c>
      <c r="H232" s="61">
        <v>19838</v>
      </c>
      <c r="I232" s="61">
        <v>28831</v>
      </c>
      <c r="J232" s="61">
        <v>31057</v>
      </c>
      <c r="K232" s="61">
        <v>29461</v>
      </c>
      <c r="L232" s="61">
        <v>30510</v>
      </c>
      <c r="M232" s="62">
        <f>VLOOKUP(C232,'[1]Vintage Comparisons'!$B$4:$L$369,11,FALSE)</f>
        <v>32170</v>
      </c>
      <c r="N232" s="63">
        <f>VLOOKUP(C232,'[1]Vintage Comparisons'!$B$4:$L$369,10,FALSE)</f>
        <v>32170</v>
      </c>
      <c r="O232" s="40">
        <f t="shared" si="41"/>
        <v>0</v>
      </c>
      <c r="P232" s="64">
        <f>VLOOKUP(C232,'[1]Vintage Comparisons'!$B$4:$L$369,9,FALSE)</f>
        <v>32224</v>
      </c>
      <c r="Q232" s="65">
        <f>VLOOKUP(C232,'[1]Vintage Comparisons'!$B$4:$L$369,8,FALSE)</f>
        <v>32356</v>
      </c>
      <c r="R232" s="66">
        <f>VLOOKUP(C232,'[1]Vintage Comparisons'!$B$4:$L$369,7,FALSE)</f>
        <v>32289</v>
      </c>
      <c r="S232" s="66">
        <f>VLOOKUP(C232,'[1]Vintage Comparisons'!$B$4:$L$369,6,FALSE)</f>
        <v>32237</v>
      </c>
      <c r="T232" s="66">
        <f>VLOOKUP(C232,'[1]Vintage Comparisons'!$B$4:$L$369,5,FALSE)</f>
        <v>32152</v>
      </c>
      <c r="U232" s="66">
        <f>VLOOKUP(C232,'[1]Vintage Comparisons'!$B$4:$L$369,4,FALSE)</f>
        <v>32029</v>
      </c>
      <c r="V232" s="67">
        <f>VLOOKUP(C232,'[1]Vintage Comparisons'!$B$4:$L$369,3,FALSE)</f>
        <v>31886</v>
      </c>
      <c r="W232" s="3"/>
      <c r="X232" s="68">
        <f t="shared" si="43"/>
        <v>2114.0468717318636</v>
      </c>
    </row>
    <row r="233" spans="1:24" ht="12.75">
      <c r="A233" s="56" t="s">
        <v>390</v>
      </c>
      <c r="B233" s="56" t="s">
        <v>456</v>
      </c>
      <c r="C233" s="57" t="s">
        <v>457</v>
      </c>
      <c r="D233" s="58">
        <v>18.052725315093994</v>
      </c>
      <c r="E233" s="59">
        <f t="shared" si="39"/>
        <v>4643.564810123714</v>
      </c>
      <c r="F233" s="60">
        <v>65276</v>
      </c>
      <c r="G233" s="61">
        <v>69873</v>
      </c>
      <c r="H233" s="61">
        <v>81994</v>
      </c>
      <c r="I233" s="61">
        <v>92384</v>
      </c>
      <c r="J233" s="61">
        <v>91066</v>
      </c>
      <c r="K233" s="61">
        <v>83622</v>
      </c>
      <c r="L233" s="61">
        <v>82585</v>
      </c>
      <c r="M233" s="62">
        <f>VLOOKUP(C233,'[1]Vintage Comparisons'!$B$4:$L$369,11,FALSE)</f>
        <v>83829</v>
      </c>
      <c r="N233" s="63">
        <f>VLOOKUP(C233,'[1]Vintage Comparisons'!$B$4:$L$369,10,FALSE)</f>
        <v>83829</v>
      </c>
      <c r="O233" s="40">
        <f t="shared" si="41"/>
        <v>0</v>
      </c>
      <c r="P233" s="64">
        <f>VLOOKUP(C233,'[1]Vintage Comparisons'!$B$4:$L$369,9,FALSE)</f>
        <v>83909</v>
      </c>
      <c r="Q233" s="65">
        <f>VLOOKUP(C233,'[1]Vintage Comparisons'!$B$4:$L$369,8,FALSE)</f>
        <v>83922</v>
      </c>
      <c r="R233" s="66">
        <f>VLOOKUP(C233,'[1]Vintage Comparisons'!$B$4:$L$369,7,FALSE)</f>
        <v>83643</v>
      </c>
      <c r="S233" s="66">
        <f>VLOOKUP(C233,'[1]Vintage Comparisons'!$B$4:$L$369,6,FALSE)</f>
        <v>84192</v>
      </c>
      <c r="T233" s="66">
        <f>VLOOKUP(C233,'[1]Vintage Comparisons'!$B$4:$L$369,5,FALSE)</f>
        <v>83897</v>
      </c>
      <c r="U233" s="66">
        <f>VLOOKUP(C233,'[1]Vintage Comparisons'!$B$4:$L$369,4,FALSE)</f>
        <v>83371</v>
      </c>
      <c r="V233" s="67">
        <f>VLOOKUP(C233,'[1]Vintage Comparisons'!$B$4:$L$369,3,FALSE)</f>
        <v>82819</v>
      </c>
      <c r="W233" s="3"/>
      <c r="X233" s="68">
        <f t="shared" si="43"/>
        <v>4587.617578757182</v>
      </c>
    </row>
    <row r="234" spans="1:24" ht="12.75">
      <c r="A234" s="56" t="s">
        <v>390</v>
      </c>
      <c r="B234" s="56" t="s">
        <v>458</v>
      </c>
      <c r="C234" s="57" t="s">
        <v>459</v>
      </c>
      <c r="D234" s="58">
        <v>13.253716230392456</v>
      </c>
      <c r="E234" s="59">
        <f t="shared" si="39"/>
        <v>1044.0090733397476</v>
      </c>
      <c r="F234" s="60">
        <v>1945</v>
      </c>
      <c r="G234" s="61">
        <v>2886</v>
      </c>
      <c r="H234" s="61">
        <v>4402</v>
      </c>
      <c r="I234" s="61">
        <v>8331</v>
      </c>
      <c r="J234" s="61">
        <v>11264</v>
      </c>
      <c r="K234" s="61">
        <v>11455</v>
      </c>
      <c r="L234" s="61">
        <v>12002</v>
      </c>
      <c r="M234" s="62">
        <f>VLOOKUP(C234,'[1]Vintage Comparisons'!$B$4:$L$369,11,FALSE)</f>
        <v>13837</v>
      </c>
      <c r="N234" s="63">
        <f>VLOOKUP(C234,'[1]Vintage Comparisons'!$B$4:$L$369,10,FALSE)</f>
        <v>13837</v>
      </c>
      <c r="O234" s="40">
        <f t="shared" si="41"/>
        <v>0</v>
      </c>
      <c r="P234" s="64">
        <f>VLOOKUP(C234,'[1]Vintage Comparisons'!$B$4:$L$369,9,FALSE)</f>
        <v>13868</v>
      </c>
      <c r="Q234" s="65">
        <f>VLOOKUP(C234,'[1]Vintage Comparisons'!$B$4:$L$369,8,FALSE)</f>
        <v>13959</v>
      </c>
      <c r="R234" s="66">
        <f>VLOOKUP(C234,'[1]Vintage Comparisons'!$B$4:$L$369,7,FALSE)</f>
        <v>13956</v>
      </c>
      <c r="S234" s="66">
        <f>VLOOKUP(C234,'[1]Vintage Comparisons'!$B$4:$L$369,6,FALSE)</f>
        <v>13983</v>
      </c>
      <c r="T234" s="66">
        <f>VLOOKUP(C234,'[1]Vintage Comparisons'!$B$4:$L$369,5,FALSE)</f>
        <v>13996</v>
      </c>
      <c r="U234" s="66">
        <f>VLOOKUP(C234,'[1]Vintage Comparisons'!$B$4:$L$369,4,FALSE)</f>
        <v>13987</v>
      </c>
      <c r="V234" s="67">
        <f>VLOOKUP(C234,'[1]Vintage Comparisons'!$B$4:$L$369,3,FALSE)</f>
        <v>13950</v>
      </c>
      <c r="W234" s="3"/>
      <c r="X234" s="68">
        <f t="shared" si="43"/>
        <v>1052.5349839625264</v>
      </c>
    </row>
    <row r="235" spans="1:24" ht="12.75">
      <c r="A235" s="56" t="s">
        <v>390</v>
      </c>
      <c r="B235" s="56" t="s">
        <v>460</v>
      </c>
      <c r="C235" s="57" t="s">
        <v>461</v>
      </c>
      <c r="D235" s="58">
        <v>22.562906444072723</v>
      </c>
      <c r="E235" s="59">
        <f t="shared" si="39"/>
        <v>493.8193591157226</v>
      </c>
      <c r="F235" s="60">
        <v>2922</v>
      </c>
      <c r="G235" s="61">
        <v>3114</v>
      </c>
      <c r="H235" s="61">
        <v>3460</v>
      </c>
      <c r="I235" s="61">
        <v>4336</v>
      </c>
      <c r="J235" s="61">
        <v>5887</v>
      </c>
      <c r="K235" s="61">
        <v>8061</v>
      </c>
      <c r="L235" s="61">
        <v>10098</v>
      </c>
      <c r="M235" s="62">
        <f>VLOOKUP(C235,'[1]Vintage Comparisons'!$B$4:$L$369,11,FALSE)</f>
        <v>11142</v>
      </c>
      <c r="N235" s="63">
        <f>VLOOKUP(C235,'[1]Vintage Comparisons'!$B$4:$L$369,10,FALSE)</f>
        <v>11142</v>
      </c>
      <c r="O235" s="40">
        <f t="shared" si="41"/>
        <v>0</v>
      </c>
      <c r="P235" s="64">
        <f>VLOOKUP(C235,'[1]Vintage Comparisons'!$B$4:$L$369,9,FALSE)</f>
        <v>11191</v>
      </c>
      <c r="Q235" s="65">
        <f>VLOOKUP(C235,'[1]Vintage Comparisons'!$B$4:$L$369,8,FALSE)</f>
        <v>11358</v>
      </c>
      <c r="R235" s="66">
        <f>VLOOKUP(C235,'[1]Vintage Comparisons'!$B$4:$L$369,7,FALSE)</f>
        <v>11386</v>
      </c>
      <c r="S235" s="66">
        <f>VLOOKUP(C235,'[1]Vintage Comparisons'!$B$4:$L$369,6,FALSE)</f>
        <v>11405</v>
      </c>
      <c r="T235" s="66">
        <f>VLOOKUP(C235,'[1]Vintage Comparisons'!$B$4:$L$369,5,FALSE)</f>
        <v>11448</v>
      </c>
      <c r="U235" s="66">
        <f>VLOOKUP(C235,'[1]Vintage Comparisons'!$B$4:$L$369,4,FALSE)</f>
        <v>11439</v>
      </c>
      <c r="V235" s="67">
        <f>VLOOKUP(C235,'[1]Vintage Comparisons'!$B$4:$L$369,3,FALSE)</f>
        <v>11412</v>
      </c>
      <c r="W235" s="3"/>
      <c r="X235" s="68">
        <f t="shared" si="43"/>
        <v>505.7859025514833</v>
      </c>
    </row>
    <row r="236" spans="1:24" ht="12.75">
      <c r="A236" s="56" t="s">
        <v>390</v>
      </c>
      <c r="B236" s="56" t="s">
        <v>462</v>
      </c>
      <c r="C236" s="57" t="s">
        <v>463</v>
      </c>
      <c r="D236" s="58">
        <v>9.926764905452728</v>
      </c>
      <c r="E236" s="59">
        <f t="shared" si="39"/>
        <v>2388.290669297235</v>
      </c>
      <c r="F236" s="60">
        <v>9767</v>
      </c>
      <c r="G236" s="61">
        <v>10866</v>
      </c>
      <c r="H236" s="61">
        <v>14006</v>
      </c>
      <c r="I236" s="61">
        <v>19259</v>
      </c>
      <c r="J236" s="61">
        <v>22539</v>
      </c>
      <c r="K236" s="61">
        <v>22678</v>
      </c>
      <c r="L236" s="61">
        <v>22539</v>
      </c>
      <c r="M236" s="62">
        <f>VLOOKUP(C236,'[1]Vintage Comparisons'!$B$4:$L$369,11,FALSE)</f>
        <v>23708</v>
      </c>
      <c r="N236" s="63">
        <f>VLOOKUP(C236,'[1]Vintage Comparisons'!$B$4:$L$369,10,FALSE)</f>
        <v>23709</v>
      </c>
      <c r="O236" s="40">
        <f t="shared" si="41"/>
        <v>1</v>
      </c>
      <c r="P236" s="64">
        <f>VLOOKUP(C236,'[1]Vintage Comparisons'!$B$4:$L$369,9,FALSE)</f>
        <v>23728</v>
      </c>
      <c r="Q236" s="65">
        <f>VLOOKUP(C236,'[1]Vintage Comparisons'!$B$4:$L$369,8,FALSE)</f>
        <v>23745</v>
      </c>
      <c r="R236" s="66">
        <f>VLOOKUP(C236,'[1]Vintage Comparisons'!$B$4:$L$369,7,FALSE)</f>
        <v>23641</v>
      </c>
      <c r="S236" s="66">
        <f>VLOOKUP(C236,'[1]Vintage Comparisons'!$B$4:$L$369,6,FALSE)</f>
        <v>23527</v>
      </c>
      <c r="T236" s="66">
        <f>VLOOKUP(C236,'[1]Vintage Comparisons'!$B$4:$L$369,5,FALSE)</f>
        <v>23390</v>
      </c>
      <c r="U236" s="66">
        <f>VLOOKUP(C236,'[1]Vintage Comparisons'!$B$4:$L$369,4,FALSE)</f>
        <v>23227</v>
      </c>
      <c r="V236" s="67">
        <f>VLOOKUP(C236,'[1]Vintage Comparisons'!$B$4:$L$369,3,FALSE)</f>
        <v>23086</v>
      </c>
      <c r="W236" s="3"/>
      <c r="X236" s="68">
        <f t="shared" si="43"/>
        <v>2325.6317863757367</v>
      </c>
    </row>
    <row r="237" spans="1:24" ht="12.75">
      <c r="A237" s="56" t="s">
        <v>390</v>
      </c>
      <c r="B237" s="56" t="s">
        <v>464</v>
      </c>
      <c r="C237" s="57" t="s">
        <v>465</v>
      </c>
      <c r="D237" s="58">
        <v>15.96386468410492</v>
      </c>
      <c r="E237" s="59">
        <f t="shared" si="39"/>
        <v>263.09418697227517</v>
      </c>
      <c r="F237" s="60">
        <v>943</v>
      </c>
      <c r="G237" s="61">
        <v>1022</v>
      </c>
      <c r="H237" s="61">
        <v>1245</v>
      </c>
      <c r="I237" s="61">
        <v>1806</v>
      </c>
      <c r="J237" s="61">
        <v>3309</v>
      </c>
      <c r="K237" s="61">
        <v>4049</v>
      </c>
      <c r="L237" s="61">
        <v>3989</v>
      </c>
      <c r="M237" s="62">
        <f>VLOOKUP(C237,'[1]Vintage Comparisons'!$B$4:$L$369,11,FALSE)</f>
        <v>4200</v>
      </c>
      <c r="N237" s="63">
        <f>VLOOKUP(C237,'[1]Vintage Comparisons'!$B$4:$L$369,10,FALSE)</f>
        <v>4200</v>
      </c>
      <c r="O237" s="40">
        <f t="shared" si="41"/>
        <v>0</v>
      </c>
      <c r="P237" s="64">
        <f>VLOOKUP(C237,'[1]Vintage Comparisons'!$B$4:$L$369,9,FALSE)</f>
        <v>4206</v>
      </c>
      <c r="Q237" s="65">
        <f>VLOOKUP(C237,'[1]Vintage Comparisons'!$B$4:$L$369,8,FALSE)</f>
        <v>4218</v>
      </c>
      <c r="R237" s="66">
        <f>VLOOKUP(C237,'[1]Vintage Comparisons'!$B$4:$L$369,7,FALSE)</f>
        <v>4211</v>
      </c>
      <c r="S237" s="66">
        <f>VLOOKUP(C237,'[1]Vintage Comparisons'!$B$4:$L$369,6,FALSE)</f>
        <v>4254</v>
      </c>
      <c r="T237" s="66">
        <f>VLOOKUP(C237,'[1]Vintage Comparisons'!$B$4:$L$369,5,FALSE)</f>
        <v>4235</v>
      </c>
      <c r="U237" s="66">
        <f>VLOOKUP(C237,'[1]Vintage Comparisons'!$B$4:$L$369,4,FALSE)</f>
        <v>4234</v>
      </c>
      <c r="V237" s="67">
        <f>VLOOKUP(C237,'[1]Vintage Comparisons'!$B$4:$L$369,3,FALSE)</f>
        <v>4212</v>
      </c>
      <c r="W237" s="3"/>
      <c r="X237" s="68">
        <f t="shared" si="43"/>
        <v>263.8458846493388</v>
      </c>
    </row>
    <row r="238" spans="1:24" ht="12.75">
      <c r="A238" s="56" t="s">
        <v>390</v>
      </c>
      <c r="B238" s="56" t="s">
        <v>466</v>
      </c>
      <c r="C238" s="57" t="s">
        <v>467</v>
      </c>
      <c r="D238" s="58">
        <v>15.824511528015137</v>
      </c>
      <c r="E238" s="59">
        <f t="shared" si="39"/>
        <v>402.72965068889954</v>
      </c>
      <c r="F238" s="60">
        <v>2427</v>
      </c>
      <c r="G238" s="61">
        <v>2608</v>
      </c>
      <c r="H238" s="61">
        <v>4271</v>
      </c>
      <c r="I238" s="61">
        <v>5202</v>
      </c>
      <c r="J238" s="61">
        <v>4909</v>
      </c>
      <c r="K238" s="61">
        <v>5124</v>
      </c>
      <c r="L238" s="61">
        <v>6118</v>
      </c>
      <c r="M238" s="62">
        <f>VLOOKUP(C238,'[1]Vintage Comparisons'!$B$4:$L$369,11,FALSE)</f>
        <v>6373</v>
      </c>
      <c r="N238" s="63">
        <f>VLOOKUP(C238,'[1]Vintage Comparisons'!$B$4:$L$369,10,FALSE)</f>
        <v>7616</v>
      </c>
      <c r="O238" s="40">
        <f t="shared" si="41"/>
        <v>1243</v>
      </c>
      <c r="P238" s="64">
        <f>VLOOKUP(C238,'[1]Vintage Comparisons'!$B$4:$L$369,9,FALSE)</f>
        <v>7630</v>
      </c>
      <c r="Q238" s="65">
        <f>VLOOKUP(C238,'[1]Vintage Comparisons'!$B$4:$L$369,8,FALSE)</f>
        <v>7736</v>
      </c>
      <c r="R238" s="66">
        <f>VLOOKUP(C238,'[1]Vintage Comparisons'!$B$4:$L$369,7,FALSE)</f>
        <v>7544</v>
      </c>
      <c r="S238" s="66">
        <f>VLOOKUP(C238,'[1]Vintage Comparisons'!$B$4:$L$369,6,FALSE)</f>
        <v>7577</v>
      </c>
      <c r="T238" s="66">
        <f>VLOOKUP(C238,'[1]Vintage Comparisons'!$B$4:$L$369,5,FALSE)</f>
        <v>7590</v>
      </c>
      <c r="U238" s="66">
        <f>VLOOKUP(C238,'[1]Vintage Comparisons'!$B$4:$L$369,4,FALSE)</f>
        <v>7627</v>
      </c>
      <c r="V238" s="67">
        <f>VLOOKUP(C238,'[1]Vintage Comparisons'!$B$4:$L$369,3,FALSE)</f>
        <v>7661</v>
      </c>
      <c r="W238" s="3"/>
      <c r="X238" s="68">
        <f t="shared" si="43"/>
        <v>484.12236841796005</v>
      </c>
    </row>
    <row r="239" spans="1:24" ht="12.75">
      <c r="A239" s="56" t="s">
        <v>390</v>
      </c>
      <c r="B239" s="56" t="s">
        <v>468</v>
      </c>
      <c r="C239" s="57" t="s">
        <v>469</v>
      </c>
      <c r="D239" s="58">
        <v>4.10628542304039</v>
      </c>
      <c r="E239" s="59">
        <f t="shared" si="39"/>
        <v>18868.14773402514</v>
      </c>
      <c r="F239" s="60">
        <v>103908</v>
      </c>
      <c r="G239" s="61">
        <v>102177</v>
      </c>
      <c r="H239" s="61">
        <v>102351</v>
      </c>
      <c r="I239" s="61">
        <v>94697</v>
      </c>
      <c r="J239" s="61">
        <v>88779</v>
      </c>
      <c r="K239" s="61">
        <v>77372</v>
      </c>
      <c r="L239" s="61">
        <v>76210</v>
      </c>
      <c r="M239" s="62">
        <f>VLOOKUP(C239,'[1]Vintage Comparisons'!$B$4:$L$369,11,FALSE)</f>
        <v>77478</v>
      </c>
      <c r="N239" s="63">
        <f>VLOOKUP(C239,'[1]Vintage Comparisons'!$B$4:$L$369,10,FALSE)</f>
        <v>77657</v>
      </c>
      <c r="O239" s="40">
        <f t="shared" si="41"/>
        <v>179</v>
      </c>
      <c r="P239" s="64">
        <f>VLOOKUP(C239,'[1]Vintage Comparisons'!$B$4:$L$369,9,FALSE)</f>
        <v>77669</v>
      </c>
      <c r="Q239" s="65">
        <f>VLOOKUP(C239,'[1]Vintage Comparisons'!$B$4:$L$369,8,FALSE)</f>
        <v>77503</v>
      </c>
      <c r="R239" s="66">
        <f>VLOOKUP(C239,'[1]Vintage Comparisons'!$B$4:$L$369,7,FALSE)</f>
        <v>77009</v>
      </c>
      <c r="S239" s="66">
        <f>VLOOKUP(C239,'[1]Vintage Comparisons'!$B$4:$L$369,6,FALSE)</f>
        <v>76448</v>
      </c>
      <c r="T239" s="66">
        <f>VLOOKUP(C239,'[1]Vintage Comparisons'!$B$4:$L$369,5,FALSE)</f>
        <v>75888</v>
      </c>
      <c r="U239" s="66">
        <f>VLOOKUP(C239,'[1]Vintage Comparisons'!$B$4:$L$369,4,FALSE)</f>
        <v>75212</v>
      </c>
      <c r="V239" s="67">
        <f>VLOOKUP(C239,'[1]Vintage Comparisons'!$B$4:$L$369,3,FALSE)</f>
        <v>74554</v>
      </c>
      <c r="W239" s="3"/>
      <c r="X239" s="68">
        <f t="shared" si="43"/>
        <v>18156.068640936915</v>
      </c>
    </row>
    <row r="240" spans="1:24" ht="12.75">
      <c r="A240" s="56" t="s">
        <v>390</v>
      </c>
      <c r="B240" s="56" t="s">
        <v>470</v>
      </c>
      <c r="C240" s="57" t="s">
        <v>471</v>
      </c>
      <c r="D240" s="58">
        <v>6.147879436612129</v>
      </c>
      <c r="E240" s="59">
        <f t="shared" si="39"/>
        <v>3614.091692768145</v>
      </c>
      <c r="F240" s="60">
        <v>10060</v>
      </c>
      <c r="G240" s="61">
        <v>10765</v>
      </c>
      <c r="H240" s="61">
        <v>13229</v>
      </c>
      <c r="I240" s="61">
        <v>17821</v>
      </c>
      <c r="J240" s="61">
        <v>20725</v>
      </c>
      <c r="K240" s="61">
        <v>21424</v>
      </c>
      <c r="L240" s="61">
        <v>22203</v>
      </c>
      <c r="M240" s="62">
        <f>VLOOKUP(C240,'[1]Vintage Comparisons'!$B$4:$L$369,11,FALSE)</f>
        <v>22219</v>
      </c>
      <c r="N240" s="63">
        <f>VLOOKUP(C240,'[1]Vintage Comparisons'!$B$4:$L$369,10,FALSE)</f>
        <v>22219</v>
      </c>
      <c r="O240" s="40">
        <f t="shared" si="41"/>
        <v>0</v>
      </c>
      <c r="P240" s="64">
        <f>VLOOKUP(C240,'[1]Vintage Comparisons'!$B$4:$L$369,9,FALSE)</f>
        <v>22234</v>
      </c>
      <c r="Q240" s="65">
        <f>VLOOKUP(C240,'[1]Vintage Comparisons'!$B$4:$L$369,8,FALSE)</f>
        <v>22240</v>
      </c>
      <c r="R240" s="66">
        <f>VLOOKUP(C240,'[1]Vintage Comparisons'!$B$4:$L$369,7,FALSE)</f>
        <v>22104</v>
      </c>
      <c r="S240" s="66">
        <f>VLOOKUP(C240,'[1]Vintage Comparisons'!$B$4:$L$369,6,FALSE)</f>
        <v>21964</v>
      </c>
      <c r="T240" s="66">
        <f>VLOOKUP(C240,'[1]Vintage Comparisons'!$B$4:$L$369,5,FALSE)</f>
        <v>21807</v>
      </c>
      <c r="U240" s="66">
        <f>VLOOKUP(C240,'[1]Vintage Comparisons'!$B$4:$L$369,4,FALSE)</f>
        <v>21640</v>
      </c>
      <c r="V240" s="67">
        <f>VLOOKUP(C240,'[1]Vintage Comparisons'!$B$4:$L$369,3,FALSE)</f>
        <v>21471</v>
      </c>
      <c r="W240" s="3"/>
      <c r="X240" s="68">
        <f t="shared" si="43"/>
        <v>3492.4237245341756</v>
      </c>
    </row>
    <row r="241" spans="1:24" ht="12.75">
      <c r="A241" s="56" t="s">
        <v>390</v>
      </c>
      <c r="B241" s="56" t="s">
        <v>472</v>
      </c>
      <c r="C241" s="57" t="s">
        <v>473</v>
      </c>
      <c r="D241" s="58">
        <v>17.62348586320877</v>
      </c>
      <c r="E241" s="59">
        <f t="shared" si="39"/>
        <v>334.8940184598305</v>
      </c>
      <c r="F241" s="60">
        <v>1142</v>
      </c>
      <c r="G241" s="61">
        <v>1243</v>
      </c>
      <c r="H241" s="61">
        <v>1700</v>
      </c>
      <c r="I241" s="61">
        <v>2573</v>
      </c>
      <c r="J241" s="61">
        <v>3984</v>
      </c>
      <c r="K241" s="61">
        <v>5144</v>
      </c>
      <c r="L241" s="61">
        <v>5328</v>
      </c>
      <c r="M241" s="62">
        <f>VLOOKUP(C241,'[1]Vintage Comparisons'!$B$4:$L$369,11,FALSE)</f>
        <v>5902</v>
      </c>
      <c r="N241" s="63">
        <f>VLOOKUP(C241,'[1]Vintage Comparisons'!$B$4:$L$369,10,FALSE)</f>
        <v>5902</v>
      </c>
      <c r="O241" s="40">
        <f t="shared" si="41"/>
        <v>0</v>
      </c>
      <c r="P241" s="64">
        <f>VLOOKUP(C241,'[1]Vintage Comparisons'!$B$4:$L$369,9,FALSE)</f>
        <v>5932</v>
      </c>
      <c r="Q241" s="65">
        <f>VLOOKUP(C241,'[1]Vintage Comparisons'!$B$4:$L$369,8,FALSE)</f>
        <v>6037</v>
      </c>
      <c r="R241" s="66">
        <f>VLOOKUP(C241,'[1]Vintage Comparisons'!$B$4:$L$369,7,FALSE)</f>
        <v>6071</v>
      </c>
      <c r="S241" s="66">
        <f>VLOOKUP(C241,'[1]Vintage Comparisons'!$B$4:$L$369,6,FALSE)</f>
        <v>6129</v>
      </c>
      <c r="T241" s="66">
        <f>VLOOKUP(C241,'[1]Vintage Comparisons'!$B$4:$L$369,5,FALSE)</f>
        <v>6126</v>
      </c>
      <c r="U241" s="66">
        <f>VLOOKUP(C241,'[1]Vintage Comparisons'!$B$4:$L$369,4,FALSE)</f>
        <v>6196</v>
      </c>
      <c r="V241" s="67">
        <f>VLOOKUP(C241,'[1]Vintage Comparisons'!$B$4:$L$369,3,FALSE)</f>
        <v>6218</v>
      </c>
      <c r="W241" s="3"/>
      <c r="X241" s="68">
        <f t="shared" si="43"/>
        <v>352.82463686601596</v>
      </c>
    </row>
    <row r="242" spans="1:24" ht="12.75">
      <c r="A242" s="56" t="s">
        <v>390</v>
      </c>
      <c r="B242" s="56" t="s">
        <v>474</v>
      </c>
      <c r="C242" s="57" t="s">
        <v>475</v>
      </c>
      <c r="D242" s="58">
        <v>24.36990749835968</v>
      </c>
      <c r="E242" s="59">
        <f t="shared" si="39"/>
        <v>691.0571983555357</v>
      </c>
      <c r="F242" s="60">
        <v>1182</v>
      </c>
      <c r="G242" s="61">
        <v>1754</v>
      </c>
      <c r="H242" s="61">
        <v>2596</v>
      </c>
      <c r="I242" s="61">
        <v>7447</v>
      </c>
      <c r="J242" s="61">
        <v>13506</v>
      </c>
      <c r="K242" s="61">
        <v>14027</v>
      </c>
      <c r="L242" s="61">
        <v>14358</v>
      </c>
      <c r="M242" s="62">
        <f>VLOOKUP(C242,'[1]Vintage Comparisons'!$B$4:$L$369,11,FALSE)</f>
        <v>16841</v>
      </c>
      <c r="N242" s="63">
        <f>VLOOKUP(C242,'[1]Vintage Comparisons'!$B$4:$L$369,10,FALSE)</f>
        <v>16841</v>
      </c>
      <c r="O242" s="40">
        <f t="shared" si="41"/>
        <v>0</v>
      </c>
      <c r="P242" s="64">
        <f>VLOOKUP(C242,'[1]Vintage Comparisons'!$B$4:$L$369,9,FALSE)</f>
        <v>16909</v>
      </c>
      <c r="Q242" s="65">
        <f>VLOOKUP(C242,'[1]Vintage Comparisons'!$B$4:$L$369,8,FALSE)</f>
        <v>17137</v>
      </c>
      <c r="R242" s="66">
        <f>VLOOKUP(C242,'[1]Vintage Comparisons'!$B$4:$L$369,7,FALSE)</f>
        <v>17212</v>
      </c>
      <c r="S242" s="66">
        <f>VLOOKUP(C242,'[1]Vintage Comparisons'!$B$4:$L$369,6,FALSE)</f>
        <v>17202</v>
      </c>
      <c r="T242" s="66">
        <f>VLOOKUP(C242,'[1]Vintage Comparisons'!$B$4:$L$369,5,FALSE)</f>
        <v>17184</v>
      </c>
      <c r="U242" s="66">
        <f>VLOOKUP(C242,'[1]Vintage Comparisons'!$B$4:$L$369,4,FALSE)</f>
        <v>17112</v>
      </c>
      <c r="V242" s="67">
        <f>VLOOKUP(C242,'[1]Vintage Comparisons'!$B$4:$L$369,3,FALSE)</f>
        <v>17027</v>
      </c>
      <c r="W242" s="3"/>
      <c r="X242" s="68">
        <f t="shared" si="43"/>
        <v>698.6895621637494</v>
      </c>
    </row>
    <row r="243" spans="1:24" ht="12.75">
      <c r="A243" s="56" t="s">
        <v>390</v>
      </c>
      <c r="B243" s="56" t="s">
        <v>476</v>
      </c>
      <c r="C243" s="57" t="s">
        <v>477</v>
      </c>
      <c r="D243" s="58">
        <v>20.72121101617813</v>
      </c>
      <c r="E243" s="59">
        <f t="shared" si="39"/>
        <v>1392.3414021253159</v>
      </c>
      <c r="F243" s="60">
        <v>5585</v>
      </c>
      <c r="G243" s="61">
        <v>6261</v>
      </c>
      <c r="H243" s="61">
        <v>7505</v>
      </c>
      <c r="I243" s="61">
        <v>15902</v>
      </c>
      <c r="J243" s="61">
        <v>22755</v>
      </c>
      <c r="K243" s="61">
        <v>24635</v>
      </c>
      <c r="L243" s="61">
        <v>27266</v>
      </c>
      <c r="M243" s="62">
        <f>VLOOKUP(C243,'[1]Vintage Comparisons'!$B$4:$L$369,11,FALSE)</f>
        <v>28851</v>
      </c>
      <c r="N243" s="63">
        <f>VLOOKUP(C243,'[1]Vintage Comparisons'!$B$4:$L$369,10,FALSE)</f>
        <v>28851</v>
      </c>
      <c r="O243" s="40">
        <f t="shared" si="41"/>
        <v>0</v>
      </c>
      <c r="P243" s="64">
        <f>VLOOKUP(C243,'[1]Vintage Comparisons'!$B$4:$L$369,9,FALSE)</f>
        <v>28931</v>
      </c>
      <c r="Q243" s="65">
        <f>VLOOKUP(C243,'[1]Vintage Comparisons'!$B$4:$L$369,8,FALSE)</f>
        <v>29181</v>
      </c>
      <c r="R243" s="66">
        <f>VLOOKUP(C243,'[1]Vintage Comparisons'!$B$4:$L$369,7,FALSE)</f>
        <v>29266</v>
      </c>
      <c r="S243" s="66">
        <f>VLOOKUP(C243,'[1]Vintage Comparisons'!$B$4:$L$369,6,FALSE)</f>
        <v>29200</v>
      </c>
      <c r="T243" s="66">
        <f>VLOOKUP(C243,'[1]Vintage Comparisons'!$B$4:$L$369,5,FALSE)</f>
        <v>29164</v>
      </c>
      <c r="U243" s="66">
        <f>VLOOKUP(C243,'[1]Vintage Comparisons'!$B$4:$L$369,4,FALSE)</f>
        <v>29120</v>
      </c>
      <c r="V243" s="67">
        <f>VLOOKUP(C243,'[1]Vintage Comparisons'!$B$4:$L$369,3,FALSE)</f>
        <v>29418</v>
      </c>
      <c r="W243" s="3"/>
      <c r="X243" s="68">
        <f t="shared" si="43"/>
        <v>1419.704667696875</v>
      </c>
    </row>
    <row r="244" spans="1:24" ht="12.75">
      <c r="A244" s="56" t="s">
        <v>390</v>
      </c>
      <c r="B244" s="56" t="s">
        <v>478</v>
      </c>
      <c r="C244" s="57" t="s">
        <v>479</v>
      </c>
      <c r="D244" s="58">
        <v>32.87207543849945</v>
      </c>
      <c r="E244" s="59">
        <f t="shared" si="39"/>
        <v>279.81196432846446</v>
      </c>
      <c r="F244" s="60">
        <v>1752</v>
      </c>
      <c r="G244" s="61">
        <v>2065</v>
      </c>
      <c r="H244" s="61">
        <v>2817</v>
      </c>
      <c r="I244" s="61">
        <v>3650</v>
      </c>
      <c r="J244" s="61">
        <v>4281</v>
      </c>
      <c r="K244" s="61">
        <v>7201</v>
      </c>
      <c r="L244" s="61">
        <v>8496</v>
      </c>
      <c r="M244" s="62">
        <f>VLOOKUP(C244,'[1]Vintage Comparisons'!$B$4:$L$369,11,FALSE)</f>
        <v>9198</v>
      </c>
      <c r="N244" s="63">
        <f>VLOOKUP(C244,'[1]Vintage Comparisons'!$B$4:$L$369,10,FALSE)</f>
        <v>9198</v>
      </c>
      <c r="O244" s="40">
        <f t="shared" si="41"/>
        <v>0</v>
      </c>
      <c r="P244" s="64">
        <f>VLOOKUP(C244,'[1]Vintage Comparisons'!$B$4:$L$369,9,FALSE)</f>
        <v>9215</v>
      </c>
      <c r="Q244" s="65">
        <f>VLOOKUP(C244,'[1]Vintage Comparisons'!$B$4:$L$369,8,FALSE)</f>
        <v>9261</v>
      </c>
      <c r="R244" s="66">
        <f>VLOOKUP(C244,'[1]Vintage Comparisons'!$B$4:$L$369,7,FALSE)</f>
        <v>9300</v>
      </c>
      <c r="S244" s="66">
        <f>VLOOKUP(C244,'[1]Vintage Comparisons'!$B$4:$L$369,6,FALSE)</f>
        <v>9353</v>
      </c>
      <c r="T244" s="66">
        <f>VLOOKUP(C244,'[1]Vintage Comparisons'!$B$4:$L$369,5,FALSE)</f>
        <v>9337</v>
      </c>
      <c r="U244" s="66">
        <f>VLOOKUP(C244,'[1]Vintage Comparisons'!$B$4:$L$369,4,FALSE)</f>
        <v>9310</v>
      </c>
      <c r="V244" s="67">
        <f>VLOOKUP(C244,'[1]Vintage Comparisons'!$B$4:$L$369,3,FALSE)</f>
        <v>9327</v>
      </c>
      <c r="W244" s="3"/>
      <c r="X244" s="68">
        <f t="shared" si="43"/>
        <v>283.7362678073046</v>
      </c>
    </row>
    <row r="245" spans="1:24" ht="12.75">
      <c r="A245" s="56" t="s">
        <v>390</v>
      </c>
      <c r="B245" s="56" t="s">
        <v>480</v>
      </c>
      <c r="C245" s="57" t="s">
        <v>481</v>
      </c>
      <c r="D245" s="58">
        <v>16.855786561965942</v>
      </c>
      <c r="E245" s="59">
        <f t="shared" si="39"/>
        <v>657.4003508684432</v>
      </c>
      <c r="F245" s="60">
        <v>1358</v>
      </c>
      <c r="G245" s="61">
        <v>1634</v>
      </c>
      <c r="H245" s="61">
        <v>2059</v>
      </c>
      <c r="I245" s="61">
        <v>3302</v>
      </c>
      <c r="J245" s="61">
        <v>4204</v>
      </c>
      <c r="K245" s="61">
        <v>5683</v>
      </c>
      <c r="L245" s="61">
        <v>8642</v>
      </c>
      <c r="M245" s="62">
        <f>VLOOKUP(C245,'[1]Vintage Comparisons'!$B$4:$L$369,11,FALSE)</f>
        <v>11081</v>
      </c>
      <c r="N245" s="63">
        <f>VLOOKUP(C245,'[1]Vintage Comparisons'!$B$4:$L$369,10,FALSE)</f>
        <v>11081</v>
      </c>
      <c r="O245" s="40">
        <f t="shared" si="41"/>
        <v>0</v>
      </c>
      <c r="P245" s="64">
        <f>VLOOKUP(C245,'[1]Vintage Comparisons'!$B$4:$L$369,9,FALSE)</f>
        <v>11126</v>
      </c>
      <c r="Q245" s="65">
        <f>VLOOKUP(C245,'[1]Vintage Comparisons'!$B$4:$L$369,8,FALSE)</f>
        <v>11280</v>
      </c>
      <c r="R245" s="66">
        <f>VLOOKUP(C245,'[1]Vintage Comparisons'!$B$4:$L$369,7,FALSE)</f>
        <v>11309</v>
      </c>
      <c r="S245" s="66">
        <f>VLOOKUP(C245,'[1]Vintage Comparisons'!$B$4:$L$369,6,FALSE)</f>
        <v>11302</v>
      </c>
      <c r="T245" s="66">
        <f>VLOOKUP(C245,'[1]Vintage Comparisons'!$B$4:$L$369,5,FALSE)</f>
        <v>11401</v>
      </c>
      <c r="U245" s="66">
        <f>VLOOKUP(C245,'[1]Vintage Comparisons'!$B$4:$L$369,4,FALSE)</f>
        <v>11369</v>
      </c>
      <c r="V245" s="67">
        <f>VLOOKUP(C245,'[1]Vintage Comparisons'!$B$4:$L$369,3,FALSE)</f>
        <v>11542</v>
      </c>
      <c r="W245" s="3"/>
      <c r="X245" s="68">
        <f t="shared" si="43"/>
        <v>684.7500089995101</v>
      </c>
    </row>
    <row r="246" spans="1:24" ht="12.75">
      <c r="A246" s="56" t="s">
        <v>390</v>
      </c>
      <c r="B246" s="56" t="s">
        <v>482</v>
      </c>
      <c r="C246" s="57" t="s">
        <v>483</v>
      </c>
      <c r="D246" s="58">
        <v>7.467391729354858</v>
      </c>
      <c r="E246" s="59">
        <f t="shared" si="39"/>
        <v>3321.6417323459377</v>
      </c>
      <c r="F246" s="60">
        <v>16318</v>
      </c>
      <c r="G246" s="61">
        <v>16223</v>
      </c>
      <c r="H246" s="61">
        <v>19633</v>
      </c>
      <c r="I246" s="61">
        <v>24295</v>
      </c>
      <c r="J246" s="61">
        <v>25402</v>
      </c>
      <c r="K246" s="61">
        <v>24895</v>
      </c>
      <c r="L246" s="61">
        <v>24825</v>
      </c>
      <c r="M246" s="62">
        <f>VLOOKUP(C246,'[1]Vintage Comparisons'!$B$4:$L$369,11,FALSE)</f>
        <v>24804</v>
      </c>
      <c r="N246" s="63">
        <f>VLOOKUP(C246,'[1]Vintage Comparisons'!$B$4:$L$369,10,FALSE)</f>
        <v>24804</v>
      </c>
      <c r="O246" s="40">
        <f t="shared" si="41"/>
        <v>0</v>
      </c>
      <c r="P246" s="64">
        <f>VLOOKUP(C246,'[1]Vintage Comparisons'!$B$4:$L$369,9,FALSE)</f>
        <v>24829</v>
      </c>
      <c r="Q246" s="65">
        <f>VLOOKUP(C246,'[1]Vintage Comparisons'!$B$4:$L$369,8,FALSE)</f>
        <v>24865</v>
      </c>
      <c r="R246" s="66">
        <f>VLOOKUP(C246,'[1]Vintage Comparisons'!$B$4:$L$369,7,FALSE)</f>
        <v>24756</v>
      </c>
      <c r="S246" s="66">
        <f>VLOOKUP(C246,'[1]Vintage Comparisons'!$B$4:$L$369,6,FALSE)</f>
        <v>24728</v>
      </c>
      <c r="T246" s="66">
        <f>VLOOKUP(C246,'[1]Vintage Comparisons'!$B$4:$L$369,5,FALSE)</f>
        <v>24591</v>
      </c>
      <c r="U246" s="66">
        <f>VLOOKUP(C246,'[1]Vintage Comparisons'!$B$4:$L$369,4,FALSE)</f>
        <v>24642</v>
      </c>
      <c r="V246" s="67">
        <f>VLOOKUP(C246,'[1]Vintage Comparisons'!$B$4:$L$369,3,FALSE)</f>
        <v>24588</v>
      </c>
      <c r="W246" s="3"/>
      <c r="X246" s="68">
        <f t="shared" si="43"/>
        <v>3292.7159698001096</v>
      </c>
    </row>
    <row r="247" spans="1:24" ht="12.75">
      <c r="A247" s="56" t="s">
        <v>390</v>
      </c>
      <c r="B247" s="56" t="s">
        <v>484</v>
      </c>
      <c r="C247" s="57" t="s">
        <v>485</v>
      </c>
      <c r="D247" s="58">
        <v>12.700116366147995</v>
      </c>
      <c r="E247" s="59">
        <f t="shared" si="39"/>
        <v>4663.421837446008</v>
      </c>
      <c r="F247" s="60">
        <v>39247</v>
      </c>
      <c r="G247" s="61">
        <v>40020</v>
      </c>
      <c r="H247" s="61">
        <v>47187</v>
      </c>
      <c r="I247" s="61">
        <v>55413</v>
      </c>
      <c r="J247" s="61">
        <v>61582</v>
      </c>
      <c r="K247" s="61">
        <v>58200</v>
      </c>
      <c r="L247" s="61">
        <v>57878</v>
      </c>
      <c r="M247" s="62">
        <f>VLOOKUP(C247,'[1]Vintage Comparisons'!$B$4:$L$369,11,FALSE)</f>
        <v>59226</v>
      </c>
      <c r="N247" s="63">
        <f>VLOOKUP(C247,'[1]Vintage Comparisons'!$B$4:$L$369,10,FALSE)</f>
        <v>59226</v>
      </c>
      <c r="O247" s="40">
        <f t="shared" si="41"/>
        <v>0</v>
      </c>
      <c r="P247" s="64">
        <f>VLOOKUP(C247,'[1]Vintage Comparisons'!$B$4:$L$369,9,FALSE)</f>
        <v>59268</v>
      </c>
      <c r="Q247" s="65">
        <f>VLOOKUP(C247,'[1]Vintage Comparisons'!$B$4:$L$369,8,FALSE)</f>
        <v>59255</v>
      </c>
      <c r="R247" s="66">
        <f>VLOOKUP(C247,'[1]Vintage Comparisons'!$B$4:$L$369,7,FALSE)</f>
        <v>58951</v>
      </c>
      <c r="S247" s="66">
        <f>VLOOKUP(C247,'[1]Vintage Comparisons'!$B$4:$L$369,6,FALSE)</f>
        <v>58781</v>
      </c>
      <c r="T247" s="66">
        <f>VLOOKUP(C247,'[1]Vintage Comparisons'!$B$4:$L$369,5,FALSE)</f>
        <v>59297</v>
      </c>
      <c r="U247" s="66">
        <f>VLOOKUP(C247,'[1]Vintage Comparisons'!$B$4:$L$369,4,FALSE)</f>
        <v>59703</v>
      </c>
      <c r="V247" s="67">
        <f>VLOOKUP(C247,'[1]Vintage Comparisons'!$B$4:$L$369,3,FALSE)</f>
        <v>59352</v>
      </c>
      <c r="W247" s="3"/>
      <c r="X247" s="68">
        <f t="shared" si="43"/>
        <v>4673.343006383944</v>
      </c>
    </row>
    <row r="248" spans="1:24" ht="12.75">
      <c r="A248" s="56" t="s">
        <v>390</v>
      </c>
      <c r="B248" s="56" t="s">
        <v>486</v>
      </c>
      <c r="C248" s="57" t="s">
        <v>487</v>
      </c>
      <c r="D248" s="58">
        <v>4.110067680478096</v>
      </c>
      <c r="E248" s="59">
        <f t="shared" si="39"/>
        <v>8025.658593574051</v>
      </c>
      <c r="F248" s="60">
        <v>34913</v>
      </c>
      <c r="G248" s="61">
        <v>35427</v>
      </c>
      <c r="H248" s="61">
        <v>37329</v>
      </c>
      <c r="I248" s="61">
        <v>39092</v>
      </c>
      <c r="J248" s="61">
        <v>39307</v>
      </c>
      <c r="K248" s="61">
        <v>34384</v>
      </c>
      <c r="L248" s="61">
        <v>33284</v>
      </c>
      <c r="M248" s="62">
        <f>VLOOKUP(C248,'[1]Vintage Comparisons'!$B$4:$L$369,11,FALSE)</f>
        <v>32986</v>
      </c>
      <c r="N248" s="63">
        <f>VLOOKUP(C248,'[1]Vintage Comparisons'!$B$4:$L$369,10,FALSE)</f>
        <v>32986</v>
      </c>
      <c r="O248" s="40">
        <f t="shared" si="41"/>
        <v>0</v>
      </c>
      <c r="P248" s="64">
        <f>VLOOKUP(C248,'[1]Vintage Comparisons'!$B$4:$L$369,9,FALSE)</f>
        <v>32998</v>
      </c>
      <c r="Q248" s="65">
        <f>VLOOKUP(C248,'[1]Vintage Comparisons'!$B$4:$L$369,8,FALSE)</f>
        <v>32985</v>
      </c>
      <c r="R248" s="66">
        <f>VLOOKUP(C248,'[1]Vintage Comparisons'!$B$4:$L$369,7,FALSE)</f>
        <v>32782</v>
      </c>
      <c r="S248" s="66">
        <f>VLOOKUP(C248,'[1]Vintage Comparisons'!$B$4:$L$369,6,FALSE)</f>
        <v>32851</v>
      </c>
      <c r="T248" s="66">
        <f>VLOOKUP(C248,'[1]Vintage Comparisons'!$B$4:$L$369,5,FALSE)</f>
        <v>32641</v>
      </c>
      <c r="U248" s="66">
        <f>VLOOKUP(C248,'[1]Vintage Comparisons'!$B$4:$L$369,4,FALSE)</f>
        <v>32388</v>
      </c>
      <c r="V248" s="67">
        <f>VLOOKUP(C248,'[1]Vintage Comparisons'!$B$4:$L$369,3,FALSE)</f>
        <v>32165</v>
      </c>
      <c r="W248" s="3"/>
      <c r="X248" s="68">
        <f t="shared" si="43"/>
        <v>7825.905191969604</v>
      </c>
    </row>
    <row r="249" spans="1:24" ht="12.75">
      <c r="A249" s="56" t="s">
        <v>390</v>
      </c>
      <c r="B249" s="56" t="s">
        <v>488</v>
      </c>
      <c r="C249" s="57" t="s">
        <v>489</v>
      </c>
      <c r="D249" s="58">
        <v>15.234350115060806</v>
      </c>
      <c r="E249" s="59">
        <f t="shared" si="39"/>
        <v>859.8988405189159</v>
      </c>
      <c r="F249" s="60">
        <v>2937</v>
      </c>
      <c r="G249" s="61">
        <v>3505</v>
      </c>
      <c r="H249" s="61">
        <v>4407</v>
      </c>
      <c r="I249" s="61">
        <v>10444</v>
      </c>
      <c r="J249" s="61">
        <v>13461</v>
      </c>
      <c r="K249" s="61">
        <v>12170</v>
      </c>
      <c r="L249" s="61">
        <v>11874</v>
      </c>
      <c r="M249" s="62">
        <f>VLOOKUP(C249,'[1]Vintage Comparisons'!$B$4:$L$369,11,FALSE)</f>
        <v>13100</v>
      </c>
      <c r="N249" s="63">
        <f>VLOOKUP(C249,'[1]Vintage Comparisons'!$B$4:$L$369,10,FALSE)</f>
        <v>13100</v>
      </c>
      <c r="O249" s="40">
        <f t="shared" si="41"/>
        <v>0</v>
      </c>
      <c r="P249" s="64">
        <f>VLOOKUP(C249,'[1]Vintage Comparisons'!$B$4:$L$369,9,FALSE)</f>
        <v>13132</v>
      </c>
      <c r="Q249" s="65">
        <f>VLOOKUP(C249,'[1]Vintage Comparisons'!$B$4:$L$369,8,FALSE)</f>
        <v>13226</v>
      </c>
      <c r="R249" s="66">
        <f>VLOOKUP(C249,'[1]Vintage Comparisons'!$B$4:$L$369,7,FALSE)</f>
        <v>13201</v>
      </c>
      <c r="S249" s="66">
        <f>VLOOKUP(C249,'[1]Vintage Comparisons'!$B$4:$L$369,6,FALSE)</f>
        <v>13154</v>
      </c>
      <c r="T249" s="66">
        <f>VLOOKUP(C249,'[1]Vintage Comparisons'!$B$4:$L$369,5,FALSE)</f>
        <v>13079</v>
      </c>
      <c r="U249" s="66">
        <f>VLOOKUP(C249,'[1]Vintage Comparisons'!$B$4:$L$369,4,FALSE)</f>
        <v>13037</v>
      </c>
      <c r="V249" s="67">
        <f>VLOOKUP(C249,'[1]Vintage Comparisons'!$B$4:$L$369,3,FALSE)</f>
        <v>12970</v>
      </c>
      <c r="W249" s="3"/>
      <c r="X249" s="68">
        <f t="shared" si="43"/>
        <v>851.3654932465907</v>
      </c>
    </row>
    <row r="250" spans="1:24" ht="12.75">
      <c r="A250" s="56" t="s">
        <v>390</v>
      </c>
      <c r="B250" s="56" t="s">
        <v>490</v>
      </c>
      <c r="C250" s="57" t="s">
        <v>491</v>
      </c>
      <c r="D250" s="58">
        <v>30.61012750864029</v>
      </c>
      <c r="E250" s="59">
        <f t="shared" si="39"/>
        <v>678.0108966923378</v>
      </c>
      <c r="F250" s="60">
        <v>3600</v>
      </c>
      <c r="G250" s="61">
        <v>3830</v>
      </c>
      <c r="H250" s="61">
        <v>4262</v>
      </c>
      <c r="I250" s="61">
        <v>6261</v>
      </c>
      <c r="J250" s="61">
        <v>10368</v>
      </c>
      <c r="K250" s="61">
        <v>13434</v>
      </c>
      <c r="L250" s="61">
        <v>16392</v>
      </c>
      <c r="M250" s="62">
        <f>VLOOKUP(C250,'[1]Vintage Comparisons'!$B$4:$L$369,11,FALSE)</f>
        <v>20754</v>
      </c>
      <c r="N250" s="63">
        <f>VLOOKUP(C250,'[1]Vintage Comparisons'!$B$4:$L$369,10,FALSE)</f>
        <v>20754</v>
      </c>
      <c r="O250" s="40">
        <f t="shared" si="41"/>
        <v>0</v>
      </c>
      <c r="P250" s="64">
        <f>VLOOKUP(C250,'[1]Vintage Comparisons'!$B$4:$L$369,9,FALSE)</f>
        <v>20831</v>
      </c>
      <c r="Q250" s="65">
        <f>VLOOKUP(C250,'[1]Vintage Comparisons'!$B$4:$L$369,8,FALSE)</f>
        <v>21089</v>
      </c>
      <c r="R250" s="66">
        <f>VLOOKUP(C250,'[1]Vintage Comparisons'!$B$4:$L$369,7,FALSE)</f>
        <v>21212</v>
      </c>
      <c r="S250" s="66">
        <f>VLOOKUP(C250,'[1]Vintage Comparisons'!$B$4:$L$369,6,FALSE)</f>
        <v>21310</v>
      </c>
      <c r="T250" s="66">
        <f>VLOOKUP(C250,'[1]Vintage Comparisons'!$B$4:$L$369,5,FALSE)</f>
        <v>21501</v>
      </c>
      <c r="U250" s="66">
        <f>VLOOKUP(C250,'[1]Vintage Comparisons'!$B$4:$L$369,4,FALSE)</f>
        <v>21520</v>
      </c>
      <c r="V250" s="67">
        <f>VLOOKUP(C250,'[1]Vintage Comparisons'!$B$4:$L$369,3,FALSE)</f>
        <v>21507</v>
      </c>
      <c r="W250" s="3"/>
      <c r="X250" s="68">
        <f t="shared" si="43"/>
        <v>702.6105982057488</v>
      </c>
    </row>
    <row r="251" spans="1:24" ht="12.75">
      <c r="A251" s="56" t="s">
        <v>390</v>
      </c>
      <c r="B251" s="56" t="s">
        <v>492</v>
      </c>
      <c r="C251" s="57" t="s">
        <v>493</v>
      </c>
      <c r="D251" s="58">
        <v>17.016760289669037</v>
      </c>
      <c r="E251" s="59">
        <f t="shared" si="39"/>
        <v>673.9825798076787</v>
      </c>
      <c r="F251" s="60">
        <v>3332</v>
      </c>
      <c r="G251" s="61">
        <v>3590</v>
      </c>
      <c r="H251" s="61">
        <v>5026</v>
      </c>
      <c r="I251" s="61">
        <v>8261</v>
      </c>
      <c r="J251" s="61">
        <v>10870</v>
      </c>
      <c r="K251" s="61">
        <v>11169</v>
      </c>
      <c r="L251" s="61">
        <v>10200</v>
      </c>
      <c r="M251" s="62">
        <f>VLOOKUP(C251,'[1]Vintage Comparisons'!$B$4:$L$369,11,FALSE)</f>
        <v>11469</v>
      </c>
      <c r="N251" s="63">
        <f>VLOOKUP(C251,'[1]Vintage Comparisons'!$B$4:$L$369,10,FALSE)</f>
        <v>11469</v>
      </c>
      <c r="O251" s="40">
        <f t="shared" si="41"/>
        <v>0</v>
      </c>
      <c r="P251" s="64">
        <f>VLOOKUP(C251,'[1]Vintage Comparisons'!$B$4:$L$369,9,FALSE)</f>
        <v>11497</v>
      </c>
      <c r="Q251" s="65">
        <f>VLOOKUP(C251,'[1]Vintage Comparisons'!$B$4:$L$369,8,FALSE)</f>
        <v>11584</v>
      </c>
      <c r="R251" s="66">
        <f>VLOOKUP(C251,'[1]Vintage Comparisons'!$B$4:$L$369,7,FALSE)</f>
        <v>11624</v>
      </c>
      <c r="S251" s="66">
        <f>VLOOKUP(C251,'[1]Vintage Comparisons'!$B$4:$L$369,6,FALSE)</f>
        <v>11620</v>
      </c>
      <c r="T251" s="66">
        <f>VLOOKUP(C251,'[1]Vintage Comparisons'!$B$4:$L$369,5,FALSE)</f>
        <v>11608</v>
      </c>
      <c r="U251" s="66">
        <f>VLOOKUP(C251,'[1]Vintage Comparisons'!$B$4:$L$369,4,FALSE)</f>
        <v>11610</v>
      </c>
      <c r="V251" s="67">
        <f>VLOOKUP(C251,'[1]Vintage Comparisons'!$B$4:$L$369,3,FALSE)</f>
        <v>11646</v>
      </c>
      <c r="W251" s="3"/>
      <c r="X251" s="68">
        <f t="shared" si="43"/>
        <v>684.3840896713076</v>
      </c>
    </row>
    <row r="252" spans="1:24" ht="12.75">
      <c r="A252" s="56" t="s">
        <v>390</v>
      </c>
      <c r="B252" s="56" t="s">
        <v>494</v>
      </c>
      <c r="C252" s="57" t="s">
        <v>495</v>
      </c>
      <c r="D252" s="58">
        <v>17.1318256855011</v>
      </c>
      <c r="E252" s="59">
        <f t="shared" si="39"/>
        <v>1246.977432071341</v>
      </c>
      <c r="F252" s="60">
        <v>4013</v>
      </c>
      <c r="G252" s="61">
        <v>4645</v>
      </c>
      <c r="H252" s="61">
        <v>7039</v>
      </c>
      <c r="I252" s="61">
        <v>12475</v>
      </c>
      <c r="J252" s="61">
        <v>17102</v>
      </c>
      <c r="K252" s="61">
        <v>17471</v>
      </c>
      <c r="L252" s="61">
        <v>17651</v>
      </c>
      <c r="M252" s="62">
        <f>VLOOKUP(C252,'[1]Vintage Comparisons'!$B$4:$L$369,11,FALSE)</f>
        <v>21363</v>
      </c>
      <c r="N252" s="63">
        <f>VLOOKUP(C252,'[1]Vintage Comparisons'!$B$4:$L$369,10,FALSE)</f>
        <v>21363</v>
      </c>
      <c r="O252" s="40">
        <f t="shared" si="41"/>
        <v>0</v>
      </c>
      <c r="P252" s="64">
        <f>VLOOKUP(C252,'[1]Vintage Comparisons'!$B$4:$L$369,9,FALSE)</f>
        <v>21412</v>
      </c>
      <c r="Q252" s="65">
        <f>VLOOKUP(C252,'[1]Vintage Comparisons'!$B$4:$L$369,8,FALSE)</f>
        <v>21554</v>
      </c>
      <c r="R252" s="66">
        <f>VLOOKUP(C252,'[1]Vintage Comparisons'!$B$4:$L$369,7,FALSE)</f>
        <v>21578</v>
      </c>
      <c r="S252" s="66">
        <f>VLOOKUP(C252,'[1]Vintage Comparisons'!$B$4:$L$369,6,FALSE)</f>
        <v>21578</v>
      </c>
      <c r="T252" s="66">
        <f>VLOOKUP(C252,'[1]Vintage Comparisons'!$B$4:$L$369,5,FALSE)</f>
        <v>21594</v>
      </c>
      <c r="U252" s="66">
        <f>VLOOKUP(C252,'[1]Vintage Comparisons'!$B$4:$L$369,4,FALSE)</f>
        <v>21530</v>
      </c>
      <c r="V252" s="67">
        <f>VLOOKUP(C252,'[1]Vintage Comparisons'!$B$4:$L$369,3,FALSE)</f>
        <v>21525</v>
      </c>
      <c r="W252" s="3"/>
      <c r="X252" s="68">
        <f t="shared" si="43"/>
        <v>1256.4335170779204</v>
      </c>
    </row>
    <row r="253" spans="1:24" ht="12.75">
      <c r="A253" s="56" t="s">
        <v>390</v>
      </c>
      <c r="B253" s="56" t="s">
        <v>496</v>
      </c>
      <c r="C253" s="57" t="s">
        <v>497</v>
      </c>
      <c r="D253" s="58">
        <v>6.038392066955566</v>
      </c>
      <c r="E253" s="59">
        <f t="shared" si="39"/>
        <v>3446.2816871200575</v>
      </c>
      <c r="F253" s="60">
        <v>12719</v>
      </c>
      <c r="G253" s="61">
        <v>15081</v>
      </c>
      <c r="H253" s="61">
        <v>15509</v>
      </c>
      <c r="I253" s="61">
        <v>19376</v>
      </c>
      <c r="J253" s="61">
        <v>22269</v>
      </c>
      <c r="K253" s="61">
        <v>20701</v>
      </c>
      <c r="L253" s="61">
        <v>20267</v>
      </c>
      <c r="M253" s="62">
        <f>VLOOKUP(C253,'[1]Vintage Comparisons'!$B$4:$L$369,11,FALSE)</f>
        <v>20810</v>
      </c>
      <c r="N253" s="63">
        <f>VLOOKUP(C253,'[1]Vintage Comparisons'!$B$4:$L$369,10,FALSE)</f>
        <v>20810</v>
      </c>
      <c r="O253" s="40">
        <f t="shared" si="41"/>
        <v>0</v>
      </c>
      <c r="P253" s="64">
        <f>VLOOKUP(C253,'[1]Vintage Comparisons'!$B$4:$L$369,9,FALSE)</f>
        <v>20862</v>
      </c>
      <c r="Q253" s="65">
        <f>VLOOKUP(C253,'[1]Vintage Comparisons'!$B$4:$L$369,8,FALSE)</f>
        <v>21017</v>
      </c>
      <c r="R253" s="66">
        <f>VLOOKUP(C253,'[1]Vintage Comparisons'!$B$4:$L$369,7,FALSE)</f>
        <v>21042</v>
      </c>
      <c r="S253" s="66">
        <f>VLOOKUP(C253,'[1]Vintage Comparisons'!$B$4:$L$369,6,FALSE)</f>
        <v>21138</v>
      </c>
      <c r="T253" s="66">
        <f>VLOOKUP(C253,'[1]Vintage Comparisons'!$B$4:$L$369,5,FALSE)</f>
        <v>21192</v>
      </c>
      <c r="U253" s="66">
        <f>VLOOKUP(C253,'[1]Vintage Comparisons'!$B$4:$L$369,4,FALSE)</f>
        <v>21238</v>
      </c>
      <c r="V253" s="67">
        <f>VLOOKUP(C253,'[1]Vintage Comparisons'!$B$4:$L$369,3,FALSE)</f>
        <v>21092</v>
      </c>
      <c r="W253" s="3"/>
      <c r="X253" s="68">
        <f t="shared" si="43"/>
        <v>3492.9828613520544</v>
      </c>
    </row>
    <row r="254" spans="1:24" ht="12.75">
      <c r="A254" s="56" t="s">
        <v>390</v>
      </c>
      <c r="B254" s="56" t="s">
        <v>498</v>
      </c>
      <c r="C254" s="57" t="s">
        <v>499</v>
      </c>
      <c r="D254" s="58">
        <v>12.674311608076096</v>
      </c>
      <c r="E254" s="59">
        <f t="shared" si="39"/>
        <v>2939.646834646162</v>
      </c>
      <c r="F254" s="60">
        <v>19434</v>
      </c>
      <c r="G254" s="61">
        <v>19751</v>
      </c>
      <c r="H254" s="61">
        <v>20492</v>
      </c>
      <c r="I254" s="61">
        <v>31214</v>
      </c>
      <c r="J254" s="61">
        <v>37406</v>
      </c>
      <c r="K254" s="61">
        <v>36626</v>
      </c>
      <c r="L254" s="61">
        <v>35943</v>
      </c>
      <c r="M254" s="62">
        <f>VLOOKUP(C254,'[1]Vintage Comparisons'!$B$4:$L$369,11,FALSE)</f>
        <v>37258</v>
      </c>
      <c r="N254" s="63">
        <f>VLOOKUP(C254,'[1]Vintage Comparisons'!$B$4:$L$369,10,FALSE)</f>
        <v>37257</v>
      </c>
      <c r="O254" s="40">
        <f t="shared" si="41"/>
        <v>-1</v>
      </c>
      <c r="P254" s="64">
        <f>VLOOKUP(C254,'[1]Vintage Comparisons'!$B$4:$L$369,9,FALSE)</f>
        <v>37339</v>
      </c>
      <c r="Q254" s="65">
        <f>VLOOKUP(C254,'[1]Vintage Comparisons'!$B$4:$L$369,8,FALSE)</f>
        <v>37569</v>
      </c>
      <c r="R254" s="66">
        <f>VLOOKUP(C254,'[1]Vintage Comparisons'!$B$4:$L$369,7,FALSE)</f>
        <v>37891</v>
      </c>
      <c r="S254" s="66">
        <f>VLOOKUP(C254,'[1]Vintage Comparisons'!$B$4:$L$369,6,FALSE)</f>
        <v>37731</v>
      </c>
      <c r="T254" s="66">
        <f>VLOOKUP(C254,'[1]Vintage Comparisons'!$B$4:$L$369,5,FALSE)</f>
        <v>37493</v>
      </c>
      <c r="U254" s="66">
        <f>VLOOKUP(C254,'[1]Vintage Comparisons'!$B$4:$L$369,4,FALSE)</f>
        <v>37248</v>
      </c>
      <c r="V254" s="67">
        <f>VLOOKUP(C254,'[1]Vintage Comparisons'!$B$4:$L$369,3,FALSE)</f>
        <v>37010</v>
      </c>
      <c r="W254" s="3"/>
      <c r="X254" s="68">
        <f t="shared" si="43"/>
        <v>2920.0796969846597</v>
      </c>
    </row>
    <row r="255" spans="1:24" ht="12.75">
      <c r="A255" s="56"/>
      <c r="B255" s="56"/>
      <c r="C255" s="57"/>
      <c r="D255" s="58"/>
      <c r="E255" s="59"/>
      <c r="F255" s="60"/>
      <c r="G255" s="61"/>
      <c r="H255" s="61"/>
      <c r="I255" s="61"/>
      <c r="J255" s="61"/>
      <c r="K255" s="61"/>
      <c r="L255" s="61"/>
      <c r="M255" s="62"/>
      <c r="N255" s="63"/>
      <c r="O255" s="40"/>
      <c r="P255" s="64"/>
      <c r="Q255" s="65"/>
      <c r="R255" s="66"/>
      <c r="S255" s="66"/>
      <c r="T255" s="66"/>
      <c r="U255" s="66"/>
      <c r="V255" s="67"/>
      <c r="W255" s="3"/>
      <c r="X255" s="68"/>
    </row>
    <row r="256" spans="1:24" ht="12.75">
      <c r="A256" s="54" t="s">
        <v>500</v>
      </c>
      <c r="B256" s="32" t="s">
        <v>18</v>
      </c>
      <c r="C256" s="33" t="s">
        <v>501</v>
      </c>
      <c r="D256" s="34">
        <v>47.80981719493866</v>
      </c>
      <c r="E256" s="35">
        <f>M256/D256</f>
        <v>199.1222840527369</v>
      </c>
      <c r="F256" s="41">
        <f aca="true" t="shared" si="44" ref="F256:V256">SUBTOTAL(9,F257:F257)</f>
        <v>3678</v>
      </c>
      <c r="G256" s="42">
        <f t="shared" si="44"/>
        <v>3401</v>
      </c>
      <c r="H256" s="42">
        <f t="shared" si="44"/>
        <v>3484</v>
      </c>
      <c r="I256" s="42">
        <f t="shared" si="44"/>
        <v>3559</v>
      </c>
      <c r="J256" s="42">
        <f t="shared" si="44"/>
        <v>3774</v>
      </c>
      <c r="K256" s="42">
        <f t="shared" si="44"/>
        <v>5087</v>
      </c>
      <c r="L256" s="42">
        <f t="shared" si="44"/>
        <v>6012</v>
      </c>
      <c r="M256" s="43">
        <f t="shared" si="44"/>
        <v>9520</v>
      </c>
      <c r="N256" s="55">
        <f t="shared" si="44"/>
        <v>9520</v>
      </c>
      <c r="O256" s="40">
        <f t="shared" si="41"/>
        <v>0</v>
      </c>
      <c r="P256" s="41">
        <f t="shared" si="44"/>
        <v>9568</v>
      </c>
      <c r="Q256" s="42">
        <f t="shared" si="44"/>
        <v>9644</v>
      </c>
      <c r="R256" s="42">
        <f t="shared" si="44"/>
        <v>9881</v>
      </c>
      <c r="S256" s="42">
        <f t="shared" si="44"/>
        <v>9998</v>
      </c>
      <c r="T256" s="42">
        <f t="shared" si="44"/>
        <v>10128</v>
      </c>
      <c r="U256" s="42">
        <f t="shared" si="44"/>
        <v>10139</v>
      </c>
      <c r="V256" s="43">
        <f t="shared" si="44"/>
        <v>10240</v>
      </c>
      <c r="W256" s="31"/>
      <c r="X256" s="53">
        <f>V256/D256</f>
        <v>214.18195259454052</v>
      </c>
    </row>
    <row r="257" spans="1:24" ht="12.75">
      <c r="A257" s="56" t="s">
        <v>500</v>
      </c>
      <c r="B257" s="56" t="s">
        <v>502</v>
      </c>
      <c r="C257" s="57" t="s">
        <v>503</v>
      </c>
      <c r="D257" s="58">
        <v>47.80981719493866</v>
      </c>
      <c r="E257" s="59">
        <f>M257/D257</f>
        <v>199.1222840527369</v>
      </c>
      <c r="F257" s="60">
        <v>3678</v>
      </c>
      <c r="G257" s="61">
        <v>3401</v>
      </c>
      <c r="H257" s="61">
        <v>3484</v>
      </c>
      <c r="I257" s="61">
        <v>3559</v>
      </c>
      <c r="J257" s="61">
        <v>3774</v>
      </c>
      <c r="K257" s="61">
        <v>5087</v>
      </c>
      <c r="L257" s="61">
        <v>6012</v>
      </c>
      <c r="M257" s="62">
        <f>VLOOKUP(C257,'[1]Vintage Comparisons'!$B$4:$L$369,11,FALSE)</f>
        <v>9520</v>
      </c>
      <c r="N257" s="63">
        <f>VLOOKUP(C257,'[1]Vintage Comparisons'!$B$4:$L$369,10,FALSE)</f>
        <v>9520</v>
      </c>
      <c r="O257" s="40">
        <f t="shared" si="41"/>
        <v>0</v>
      </c>
      <c r="P257" s="64">
        <f>VLOOKUP(C257,'[1]Vintage Comparisons'!$B$4:$L$369,9,FALSE)</f>
        <v>9568</v>
      </c>
      <c r="Q257" s="65">
        <f>VLOOKUP(C257,'[1]Vintage Comparisons'!$B$4:$L$369,8,FALSE)</f>
        <v>9644</v>
      </c>
      <c r="R257" s="66">
        <f>VLOOKUP(C257,'[1]Vintage Comparisons'!$B$4:$L$369,7,FALSE)</f>
        <v>9881</v>
      </c>
      <c r="S257" s="66">
        <f>VLOOKUP(C257,'[1]Vintage Comparisons'!$B$4:$L$369,6,FALSE)</f>
        <v>9998</v>
      </c>
      <c r="T257" s="66">
        <f>VLOOKUP(C257,'[1]Vintage Comparisons'!$B$4:$L$369,5,FALSE)</f>
        <v>10128</v>
      </c>
      <c r="U257" s="66">
        <f>VLOOKUP(C257,'[1]Vintage Comparisons'!$B$4:$L$369,4,FALSE)</f>
        <v>10139</v>
      </c>
      <c r="V257" s="67">
        <f>VLOOKUP(C257,'[1]Vintage Comparisons'!$B$4:$L$369,3,FALSE)</f>
        <v>10240</v>
      </c>
      <c r="W257" s="3"/>
      <c r="X257" s="68">
        <f>V257/D257</f>
        <v>214.18195259454052</v>
      </c>
    </row>
    <row r="258" spans="1:24" ht="12.75">
      <c r="A258" s="56"/>
      <c r="B258" s="56"/>
      <c r="C258" s="57"/>
      <c r="D258" s="58"/>
      <c r="E258" s="59"/>
      <c r="F258" s="60"/>
      <c r="G258" s="61"/>
      <c r="H258" s="61"/>
      <c r="I258" s="61"/>
      <c r="J258" s="61"/>
      <c r="K258" s="61"/>
      <c r="L258" s="61"/>
      <c r="M258" s="62"/>
      <c r="N258" s="63"/>
      <c r="O258" s="40"/>
      <c r="P258" s="64"/>
      <c r="Q258" s="65"/>
      <c r="R258" s="66"/>
      <c r="S258" s="66"/>
      <c r="T258" s="66"/>
      <c r="U258" s="66"/>
      <c r="V258" s="67"/>
      <c r="W258" s="3"/>
      <c r="X258" s="68"/>
    </row>
    <row r="259" spans="1:24" ht="12.75">
      <c r="A259" s="54" t="s">
        <v>504</v>
      </c>
      <c r="B259" s="32" t="s">
        <v>18</v>
      </c>
      <c r="C259" s="33" t="s">
        <v>505</v>
      </c>
      <c r="D259" s="34">
        <v>399.58316230773926</v>
      </c>
      <c r="E259" s="35">
        <f aca="true" t="shared" si="45" ref="E259:E287">M259/D259</f>
        <v>1627.4659729009422</v>
      </c>
      <c r="F259" s="41">
        <f aca="true" t="shared" si="46" ref="F259:N259">SUBTOTAL(9,F260:F287)</f>
        <v>299426</v>
      </c>
      <c r="G259" s="42">
        <f t="shared" si="46"/>
        <v>325180</v>
      </c>
      <c r="H259" s="42">
        <f t="shared" si="46"/>
        <v>392308</v>
      </c>
      <c r="I259" s="42">
        <f t="shared" si="46"/>
        <v>510256</v>
      </c>
      <c r="J259" s="42">
        <f t="shared" si="46"/>
        <v>605051</v>
      </c>
      <c r="K259" s="42">
        <f t="shared" si="46"/>
        <v>606587</v>
      </c>
      <c r="L259" s="42">
        <f t="shared" si="46"/>
        <v>616087</v>
      </c>
      <c r="M259" s="43">
        <f t="shared" si="46"/>
        <v>650308</v>
      </c>
      <c r="N259" s="55">
        <f t="shared" si="46"/>
        <v>650308</v>
      </c>
      <c r="O259" s="40">
        <f t="shared" si="41"/>
        <v>0</v>
      </c>
      <c r="P259" s="41">
        <f aca="true" t="shared" si="47" ref="P259:V259">SUBTOTAL(9,P260:P287)</f>
        <v>651333</v>
      </c>
      <c r="Q259" s="42">
        <f t="shared" si="47"/>
        <v>653806</v>
      </c>
      <c r="R259" s="42">
        <f t="shared" si="47"/>
        <v>654536</v>
      </c>
      <c r="S259" s="42">
        <f t="shared" si="47"/>
        <v>653438</v>
      </c>
      <c r="T259" s="42">
        <f t="shared" si="47"/>
        <v>653390</v>
      </c>
      <c r="U259" s="42">
        <f t="shared" si="47"/>
        <v>652530</v>
      </c>
      <c r="V259" s="43">
        <f t="shared" si="47"/>
        <v>654753</v>
      </c>
      <c r="W259" s="31"/>
      <c r="X259" s="53">
        <f aca="true" t="shared" si="48" ref="X259:X287">V259/D259</f>
        <v>1638.590065253404</v>
      </c>
    </row>
    <row r="260" spans="1:24" ht="12.75">
      <c r="A260" s="56" t="s">
        <v>504</v>
      </c>
      <c r="B260" s="56" t="s">
        <v>506</v>
      </c>
      <c r="C260" s="57" t="s">
        <v>507</v>
      </c>
      <c r="D260" s="58">
        <v>4.378432244062424</v>
      </c>
      <c r="E260" s="59">
        <f t="shared" si="45"/>
        <v>1014.7467751785211</v>
      </c>
      <c r="F260" s="60">
        <v>2414</v>
      </c>
      <c r="G260" s="61">
        <v>2335</v>
      </c>
      <c r="H260" s="61">
        <v>2666</v>
      </c>
      <c r="I260" s="61">
        <v>4301</v>
      </c>
      <c r="J260" s="61">
        <v>5295</v>
      </c>
      <c r="K260" s="61">
        <v>5026</v>
      </c>
      <c r="L260" s="61">
        <v>4558</v>
      </c>
      <c r="M260" s="62">
        <f>VLOOKUP(C260,'[1]Vintage Comparisons'!$B$4:$L$369,11,FALSE)</f>
        <v>4443</v>
      </c>
      <c r="N260" s="63">
        <f>VLOOKUP(C260,'[1]Vintage Comparisons'!$B$4:$L$369,10,FALSE)</f>
        <v>4443</v>
      </c>
      <c r="O260" s="40">
        <f t="shared" si="41"/>
        <v>0</v>
      </c>
      <c r="P260" s="64">
        <f>VLOOKUP(C260,'[1]Vintage Comparisons'!$B$4:$L$369,9,FALSE)</f>
        <v>4446</v>
      </c>
      <c r="Q260" s="65">
        <f>VLOOKUP(C260,'[1]Vintage Comparisons'!$B$4:$L$369,8,FALSE)</f>
        <v>4450</v>
      </c>
      <c r="R260" s="66">
        <f>VLOOKUP(C260,'[1]Vintage Comparisons'!$B$4:$L$369,7,FALSE)</f>
        <v>4432</v>
      </c>
      <c r="S260" s="66">
        <f>VLOOKUP(C260,'[1]Vintage Comparisons'!$B$4:$L$369,6,FALSE)</f>
        <v>4407</v>
      </c>
      <c r="T260" s="66">
        <f>VLOOKUP(C260,'[1]Vintage Comparisons'!$B$4:$L$369,5,FALSE)</f>
        <v>4379</v>
      </c>
      <c r="U260" s="66">
        <f>VLOOKUP(C260,'[1]Vintage Comparisons'!$B$4:$L$369,4,FALSE)</f>
        <v>4333</v>
      </c>
      <c r="V260" s="67">
        <f>VLOOKUP(C260,'[1]Vintage Comparisons'!$B$4:$L$369,3,FALSE)</f>
        <v>4328</v>
      </c>
      <c r="W260" s="3"/>
      <c r="X260" s="68">
        <f t="shared" si="48"/>
        <v>988.4816662103623</v>
      </c>
    </row>
    <row r="261" spans="1:24" ht="12.75">
      <c r="A261" s="56" t="s">
        <v>504</v>
      </c>
      <c r="B261" s="56" t="s">
        <v>508</v>
      </c>
      <c r="C261" s="57" t="s">
        <v>509</v>
      </c>
      <c r="D261" s="58">
        <v>18.499560177326202</v>
      </c>
      <c r="E261" s="59">
        <f t="shared" si="45"/>
        <v>827.8034641477286</v>
      </c>
      <c r="F261" s="60">
        <v>3189</v>
      </c>
      <c r="G261" s="61">
        <v>2979</v>
      </c>
      <c r="H261" s="61">
        <v>4100</v>
      </c>
      <c r="I261" s="61">
        <v>6774</v>
      </c>
      <c r="J261" s="61">
        <v>13967</v>
      </c>
      <c r="K261" s="61">
        <v>14300</v>
      </c>
      <c r="L261" s="61">
        <v>14877</v>
      </c>
      <c r="M261" s="62">
        <f>VLOOKUP(C261,'[1]Vintage Comparisons'!$B$4:$L$369,11,FALSE)</f>
        <v>15314</v>
      </c>
      <c r="N261" s="63">
        <f>VLOOKUP(C261,'[1]Vintage Comparisons'!$B$4:$L$369,10,FALSE)</f>
        <v>15314</v>
      </c>
      <c r="O261" s="40">
        <f t="shared" si="41"/>
        <v>0</v>
      </c>
      <c r="P261" s="64">
        <f>VLOOKUP(C261,'[1]Vintage Comparisons'!$B$4:$L$369,9,FALSE)</f>
        <v>15354</v>
      </c>
      <c r="Q261" s="65">
        <f>VLOOKUP(C261,'[1]Vintage Comparisons'!$B$4:$L$369,8,FALSE)</f>
        <v>15484</v>
      </c>
      <c r="R261" s="66">
        <f>VLOOKUP(C261,'[1]Vintage Comparisons'!$B$4:$L$369,7,FALSE)</f>
        <v>15542</v>
      </c>
      <c r="S261" s="66">
        <f>VLOOKUP(C261,'[1]Vintage Comparisons'!$B$4:$L$369,6,FALSE)</f>
        <v>15659</v>
      </c>
      <c r="T261" s="66">
        <f>VLOOKUP(C261,'[1]Vintage Comparisons'!$B$4:$L$369,5,FALSE)</f>
        <v>15739</v>
      </c>
      <c r="U261" s="66">
        <f>VLOOKUP(C261,'[1]Vintage Comparisons'!$B$4:$L$369,4,FALSE)</f>
        <v>15758</v>
      </c>
      <c r="V261" s="67">
        <f>VLOOKUP(C261,'[1]Vintage Comparisons'!$B$4:$L$369,3,FALSE)</f>
        <v>15896</v>
      </c>
      <c r="W261" s="3"/>
      <c r="X261" s="68">
        <f t="shared" si="48"/>
        <v>859.2636715484064</v>
      </c>
    </row>
    <row r="262" spans="1:24" ht="12.75">
      <c r="A262" s="56" t="s">
        <v>504</v>
      </c>
      <c r="B262" s="56" t="s">
        <v>510</v>
      </c>
      <c r="C262" s="57" t="s">
        <v>511</v>
      </c>
      <c r="D262" s="58">
        <v>13.895640045404434</v>
      </c>
      <c r="E262" s="59">
        <f t="shared" si="45"/>
        <v>2434.432663012712</v>
      </c>
      <c r="F262" s="60">
        <v>15712</v>
      </c>
      <c r="G262" s="61">
        <v>16378</v>
      </c>
      <c r="H262" s="61">
        <v>23161</v>
      </c>
      <c r="I262" s="61">
        <v>31069</v>
      </c>
      <c r="J262" s="61">
        <v>35050</v>
      </c>
      <c r="K262" s="61">
        <v>36337</v>
      </c>
      <c r="L262" s="61">
        <v>33836</v>
      </c>
      <c r="M262" s="62">
        <f>VLOOKUP(C262,'[1]Vintage Comparisons'!$B$4:$L$369,11,FALSE)</f>
        <v>33828</v>
      </c>
      <c r="N262" s="63">
        <f>VLOOKUP(C262,'[1]Vintage Comparisons'!$B$4:$L$369,10,FALSE)</f>
        <v>33828</v>
      </c>
      <c r="O262" s="40">
        <f t="shared" si="41"/>
        <v>0</v>
      </c>
      <c r="P262" s="64">
        <f>VLOOKUP(C262,'[1]Vintage Comparisons'!$B$4:$L$369,9,FALSE)</f>
        <v>33851</v>
      </c>
      <c r="Q262" s="65">
        <f>VLOOKUP(C262,'[1]Vintage Comparisons'!$B$4:$L$369,8,FALSE)</f>
        <v>33874</v>
      </c>
      <c r="R262" s="66">
        <f>VLOOKUP(C262,'[1]Vintage Comparisons'!$B$4:$L$369,7,FALSE)</f>
        <v>33814</v>
      </c>
      <c r="S262" s="66">
        <f>VLOOKUP(C262,'[1]Vintage Comparisons'!$B$4:$L$369,6,FALSE)</f>
        <v>33636</v>
      </c>
      <c r="T262" s="66">
        <f>VLOOKUP(C262,'[1]Vintage Comparisons'!$B$4:$L$369,5,FALSE)</f>
        <v>33826</v>
      </c>
      <c r="U262" s="66">
        <f>VLOOKUP(C262,'[1]Vintage Comparisons'!$B$4:$L$369,4,FALSE)</f>
        <v>33626</v>
      </c>
      <c r="V262" s="67">
        <f>VLOOKUP(C262,'[1]Vintage Comparisons'!$B$4:$L$369,3,FALSE)</f>
        <v>34185</v>
      </c>
      <c r="W262" s="3"/>
      <c r="X262" s="68">
        <f t="shared" si="48"/>
        <v>2460.1241747986746</v>
      </c>
    </row>
    <row r="263" spans="1:24" ht="12.75">
      <c r="A263" s="56" t="s">
        <v>504</v>
      </c>
      <c r="B263" s="56" t="s">
        <v>512</v>
      </c>
      <c r="C263" s="57" t="s">
        <v>513</v>
      </c>
      <c r="D263" s="58">
        <v>6.790585890412331</v>
      </c>
      <c r="E263" s="59">
        <f t="shared" si="45"/>
        <v>8409.730901221605</v>
      </c>
      <c r="F263" s="60">
        <v>47490</v>
      </c>
      <c r="G263" s="61">
        <v>49786</v>
      </c>
      <c r="H263" s="61">
        <v>57589</v>
      </c>
      <c r="I263" s="61">
        <v>54044</v>
      </c>
      <c r="J263" s="61">
        <v>58886</v>
      </c>
      <c r="K263" s="61">
        <v>55062</v>
      </c>
      <c r="L263" s="61">
        <v>54718</v>
      </c>
      <c r="M263" s="62">
        <f>VLOOKUP(C263,'[1]Vintage Comparisons'!$B$4:$L$369,11,FALSE)</f>
        <v>57107</v>
      </c>
      <c r="N263" s="63">
        <f>VLOOKUP(C263,'[1]Vintage Comparisons'!$B$4:$L$369,10,FALSE)</f>
        <v>57107</v>
      </c>
      <c r="O263" s="40">
        <f t="shared" si="41"/>
        <v>0</v>
      </c>
      <c r="P263" s="64">
        <f>VLOOKUP(C263,'[1]Vintage Comparisons'!$B$4:$L$369,9,FALSE)</f>
        <v>57127</v>
      </c>
      <c r="Q263" s="65">
        <f>VLOOKUP(C263,'[1]Vintage Comparisons'!$B$4:$L$369,8,FALSE)</f>
        <v>57081</v>
      </c>
      <c r="R263" s="66">
        <f>VLOOKUP(C263,'[1]Vintage Comparisons'!$B$4:$L$369,7,FALSE)</f>
        <v>56897</v>
      </c>
      <c r="S263" s="66">
        <f>VLOOKUP(C263,'[1]Vintage Comparisons'!$B$4:$L$369,6,FALSE)</f>
        <v>56536</v>
      </c>
      <c r="T263" s="66">
        <f>VLOOKUP(C263,'[1]Vintage Comparisons'!$B$4:$L$369,5,FALSE)</f>
        <v>56105</v>
      </c>
      <c r="U263" s="66">
        <f>VLOOKUP(C263,'[1]Vintage Comparisons'!$B$4:$L$369,4,FALSE)</f>
        <v>55498</v>
      </c>
      <c r="V263" s="67">
        <f>VLOOKUP(C263,'[1]Vintage Comparisons'!$B$4:$L$369,3,FALSE)</f>
        <v>55241</v>
      </c>
      <c r="W263" s="3"/>
      <c r="X263" s="68">
        <f t="shared" si="48"/>
        <v>8134.938706540051</v>
      </c>
    </row>
    <row r="264" spans="1:24" ht="12.75">
      <c r="A264" s="56" t="s">
        <v>504</v>
      </c>
      <c r="B264" s="56" t="s">
        <v>514</v>
      </c>
      <c r="C264" s="57" t="s">
        <v>515</v>
      </c>
      <c r="D264" s="58">
        <v>18.933129370212555</v>
      </c>
      <c r="E264" s="59">
        <f t="shared" si="45"/>
        <v>1097.2829474606167</v>
      </c>
      <c r="F264" s="60">
        <v>5816</v>
      </c>
      <c r="G264" s="61">
        <v>6381</v>
      </c>
      <c r="H264" s="61">
        <v>7465</v>
      </c>
      <c r="I264" s="61">
        <v>12771</v>
      </c>
      <c r="J264" s="61">
        <v>17100</v>
      </c>
      <c r="K264" s="61">
        <v>18182</v>
      </c>
      <c r="L264" s="61">
        <v>18530</v>
      </c>
      <c r="M264" s="62">
        <f>VLOOKUP(C264,'[1]Vintage Comparisons'!$B$4:$L$369,11,FALSE)</f>
        <v>20775</v>
      </c>
      <c r="N264" s="63">
        <f>VLOOKUP(C264,'[1]Vintage Comparisons'!$B$4:$L$369,10,FALSE)</f>
        <v>20775</v>
      </c>
      <c r="O264" s="40">
        <f aca="true" t="shared" si="49" ref="O264:O287">N264-M264</f>
        <v>0</v>
      </c>
      <c r="P264" s="64">
        <f>VLOOKUP(C264,'[1]Vintage Comparisons'!$B$4:$L$369,9,FALSE)</f>
        <v>20847</v>
      </c>
      <c r="Q264" s="65">
        <f>VLOOKUP(C264,'[1]Vintage Comparisons'!$B$4:$L$369,8,FALSE)</f>
        <v>21087</v>
      </c>
      <c r="R264" s="66">
        <f>VLOOKUP(C264,'[1]Vintage Comparisons'!$B$4:$L$369,7,FALSE)</f>
        <v>21288</v>
      </c>
      <c r="S264" s="66">
        <f>VLOOKUP(C264,'[1]Vintage Comparisons'!$B$4:$L$369,6,FALSE)</f>
        <v>21375</v>
      </c>
      <c r="T264" s="66">
        <f>VLOOKUP(C264,'[1]Vintage Comparisons'!$B$4:$L$369,5,FALSE)</f>
        <v>21475</v>
      </c>
      <c r="U264" s="66">
        <f>VLOOKUP(C264,'[1]Vintage Comparisons'!$B$4:$L$369,4,FALSE)</f>
        <v>21536</v>
      </c>
      <c r="V264" s="67">
        <f>VLOOKUP(C264,'[1]Vintage Comparisons'!$B$4:$L$369,3,FALSE)</f>
        <v>21772</v>
      </c>
      <c r="W264" s="3"/>
      <c r="X264" s="68">
        <f t="shared" si="48"/>
        <v>1149.9419654446472</v>
      </c>
    </row>
    <row r="265" spans="1:24" ht="12.75">
      <c r="A265" s="56" t="s">
        <v>504</v>
      </c>
      <c r="B265" s="56" t="s">
        <v>516</v>
      </c>
      <c r="C265" s="57" t="s">
        <v>517</v>
      </c>
      <c r="D265" s="58">
        <v>9.887372434139252</v>
      </c>
      <c r="E265" s="59">
        <f t="shared" si="45"/>
        <v>734.3710422932105</v>
      </c>
      <c r="F265" s="60">
        <v>3083</v>
      </c>
      <c r="G265" s="61">
        <v>3111</v>
      </c>
      <c r="H265" s="61">
        <v>3731</v>
      </c>
      <c r="I265" s="61">
        <v>5840</v>
      </c>
      <c r="J265" s="61">
        <v>6954</v>
      </c>
      <c r="K265" s="61">
        <v>7174</v>
      </c>
      <c r="L265" s="61">
        <v>7075</v>
      </c>
      <c r="M265" s="62">
        <f>VLOOKUP(C265,'[1]Vintage Comparisons'!$B$4:$L$369,11,FALSE)</f>
        <v>7261</v>
      </c>
      <c r="N265" s="63">
        <f>VLOOKUP(C265,'[1]Vintage Comparisons'!$B$4:$L$369,10,FALSE)</f>
        <v>7261</v>
      </c>
      <c r="O265" s="40">
        <f t="shared" si="49"/>
        <v>0</v>
      </c>
      <c r="P265" s="64">
        <f>VLOOKUP(C265,'[1]Vintage Comparisons'!$B$4:$L$369,9,FALSE)</f>
        <v>7270</v>
      </c>
      <c r="Q265" s="65">
        <f>VLOOKUP(C265,'[1]Vintage Comparisons'!$B$4:$L$369,8,FALSE)</f>
        <v>7292</v>
      </c>
      <c r="R265" s="66">
        <f>VLOOKUP(C265,'[1]Vintage Comparisons'!$B$4:$L$369,7,FALSE)</f>
        <v>7290</v>
      </c>
      <c r="S265" s="66">
        <f>VLOOKUP(C265,'[1]Vintage Comparisons'!$B$4:$L$369,6,FALSE)</f>
        <v>7279</v>
      </c>
      <c r="T265" s="66">
        <f>VLOOKUP(C265,'[1]Vintage Comparisons'!$B$4:$L$369,5,FALSE)</f>
        <v>7263</v>
      </c>
      <c r="U265" s="66">
        <f>VLOOKUP(C265,'[1]Vintage Comparisons'!$B$4:$L$369,4,FALSE)</f>
        <v>7210</v>
      </c>
      <c r="V265" s="67">
        <f>VLOOKUP(C265,'[1]Vintage Comparisons'!$B$4:$L$369,3,FALSE)</f>
        <v>7223</v>
      </c>
      <c r="W265" s="3"/>
      <c r="X265" s="68">
        <f t="shared" si="48"/>
        <v>730.527756298562</v>
      </c>
    </row>
    <row r="266" spans="1:24" ht="12.75">
      <c r="A266" s="56" t="s">
        <v>504</v>
      </c>
      <c r="B266" s="56" t="s">
        <v>518</v>
      </c>
      <c r="C266" s="57" t="s">
        <v>519</v>
      </c>
      <c r="D266" s="58">
        <v>10.453309804201126</v>
      </c>
      <c r="E266" s="59">
        <f t="shared" si="45"/>
        <v>2244.6479095616155</v>
      </c>
      <c r="F266" s="60">
        <v>15136</v>
      </c>
      <c r="G266" s="61">
        <v>15508</v>
      </c>
      <c r="H266" s="61">
        <v>18487</v>
      </c>
      <c r="I266" s="61">
        <v>23869</v>
      </c>
      <c r="J266" s="61">
        <v>26938</v>
      </c>
      <c r="K266" s="61">
        <v>25298</v>
      </c>
      <c r="L266" s="61">
        <v>23782</v>
      </c>
      <c r="M266" s="62">
        <f>VLOOKUP(C266,'[1]Vintage Comparisons'!$B$4:$L$369,11,FALSE)</f>
        <v>23464</v>
      </c>
      <c r="N266" s="63">
        <f>VLOOKUP(C266,'[1]Vintage Comparisons'!$B$4:$L$369,10,FALSE)</f>
        <v>23464</v>
      </c>
      <c r="O266" s="40">
        <f t="shared" si="49"/>
        <v>0</v>
      </c>
      <c r="P266" s="64">
        <f>VLOOKUP(C266,'[1]Vintage Comparisons'!$B$4:$L$369,9,FALSE)</f>
        <v>23477</v>
      </c>
      <c r="Q266" s="65">
        <f>VLOOKUP(C266,'[1]Vintage Comparisons'!$B$4:$L$369,8,FALSE)</f>
        <v>23401</v>
      </c>
      <c r="R266" s="66">
        <f>VLOOKUP(C266,'[1]Vintage Comparisons'!$B$4:$L$369,7,FALSE)</f>
        <v>23296</v>
      </c>
      <c r="S266" s="66">
        <f>VLOOKUP(C266,'[1]Vintage Comparisons'!$B$4:$L$369,6,FALSE)</f>
        <v>23172</v>
      </c>
      <c r="T266" s="66">
        <f>VLOOKUP(C266,'[1]Vintage Comparisons'!$B$4:$L$369,5,FALSE)</f>
        <v>23192</v>
      </c>
      <c r="U266" s="66">
        <f>VLOOKUP(C266,'[1]Vintage Comparisons'!$B$4:$L$369,4,FALSE)</f>
        <v>23697</v>
      </c>
      <c r="V266" s="67">
        <f>VLOOKUP(C266,'[1]Vintage Comparisons'!$B$4:$L$369,3,FALSE)</f>
        <v>23615</v>
      </c>
      <c r="W266" s="3"/>
      <c r="X266" s="68">
        <f t="shared" si="48"/>
        <v>2259.0930951371274</v>
      </c>
    </row>
    <row r="267" spans="1:24" ht="12.75">
      <c r="A267" s="56" t="s">
        <v>504</v>
      </c>
      <c r="B267" s="56" t="s">
        <v>520</v>
      </c>
      <c r="C267" s="57" t="s">
        <v>521</v>
      </c>
      <c r="D267" s="58">
        <v>15.32958722114563</v>
      </c>
      <c r="E267" s="59">
        <f t="shared" si="45"/>
        <v>362.5668401777509</v>
      </c>
      <c r="F267" s="60">
        <v>1195</v>
      </c>
      <c r="G267" s="61">
        <v>1374</v>
      </c>
      <c r="H267" s="61">
        <v>1722</v>
      </c>
      <c r="I267" s="61">
        <v>2846</v>
      </c>
      <c r="J267" s="61">
        <v>4529</v>
      </c>
      <c r="K267" s="61">
        <v>4703</v>
      </c>
      <c r="L267" s="61">
        <v>4915</v>
      </c>
      <c r="M267" s="62">
        <f>VLOOKUP(C267,'[1]Vintage Comparisons'!$B$4:$L$369,11,FALSE)</f>
        <v>5558</v>
      </c>
      <c r="N267" s="63">
        <f>VLOOKUP(C267,'[1]Vintage Comparisons'!$B$4:$L$369,10,FALSE)</f>
        <v>5558</v>
      </c>
      <c r="O267" s="40">
        <f t="shared" si="49"/>
        <v>0</v>
      </c>
      <c r="P267" s="64">
        <f>VLOOKUP(C267,'[1]Vintage Comparisons'!$B$4:$L$369,9,FALSE)</f>
        <v>5575</v>
      </c>
      <c r="Q267" s="65">
        <f>VLOOKUP(C267,'[1]Vintage Comparisons'!$B$4:$L$369,8,FALSE)</f>
        <v>5631</v>
      </c>
      <c r="R267" s="66">
        <f>VLOOKUP(C267,'[1]Vintage Comparisons'!$B$4:$L$369,7,FALSE)</f>
        <v>5653</v>
      </c>
      <c r="S267" s="66">
        <f>VLOOKUP(C267,'[1]Vintage Comparisons'!$B$4:$L$369,6,FALSE)</f>
        <v>5665</v>
      </c>
      <c r="T267" s="66">
        <f>VLOOKUP(C267,'[1]Vintage Comparisons'!$B$4:$L$369,5,FALSE)</f>
        <v>5649</v>
      </c>
      <c r="U267" s="66">
        <f>VLOOKUP(C267,'[1]Vintage Comparisons'!$B$4:$L$369,4,FALSE)</f>
        <v>5631</v>
      </c>
      <c r="V267" s="67">
        <f>VLOOKUP(C267,'[1]Vintage Comparisons'!$B$4:$L$369,3,FALSE)</f>
        <v>5641</v>
      </c>
      <c r="W267" s="3"/>
      <c r="X267" s="68">
        <f t="shared" si="48"/>
        <v>367.9812064488472</v>
      </c>
    </row>
    <row r="268" spans="1:24" ht="12.75">
      <c r="A268" s="56" t="s">
        <v>504</v>
      </c>
      <c r="B268" s="56" t="s">
        <v>522</v>
      </c>
      <c r="C268" s="57" t="s">
        <v>523</v>
      </c>
      <c r="D268" s="58">
        <v>20.07923662662506</v>
      </c>
      <c r="E268" s="59">
        <f t="shared" si="45"/>
        <v>809.0945040439341</v>
      </c>
      <c r="F268" s="60">
        <v>5347</v>
      </c>
      <c r="G268" s="61">
        <v>6303</v>
      </c>
      <c r="H268" s="61">
        <v>7030</v>
      </c>
      <c r="I268" s="61">
        <v>10136</v>
      </c>
      <c r="J268" s="61">
        <v>14218</v>
      </c>
      <c r="K268" s="61">
        <v>14148</v>
      </c>
      <c r="L268" s="61">
        <v>14637</v>
      </c>
      <c r="M268" s="62">
        <f>VLOOKUP(C268,'[1]Vintage Comparisons'!$B$4:$L$369,11,FALSE)</f>
        <v>16246</v>
      </c>
      <c r="N268" s="63">
        <f>VLOOKUP(C268,'[1]Vintage Comparisons'!$B$4:$L$369,10,FALSE)</f>
        <v>16246</v>
      </c>
      <c r="O268" s="40">
        <f t="shared" si="49"/>
        <v>0</v>
      </c>
      <c r="P268" s="64">
        <f>VLOOKUP(C268,'[1]Vintage Comparisons'!$B$4:$L$369,9,FALSE)</f>
        <v>16277</v>
      </c>
      <c r="Q268" s="65">
        <f>VLOOKUP(C268,'[1]Vintage Comparisons'!$B$4:$L$369,8,FALSE)</f>
        <v>16366</v>
      </c>
      <c r="R268" s="66">
        <f>VLOOKUP(C268,'[1]Vintage Comparisons'!$B$4:$L$369,7,FALSE)</f>
        <v>16352</v>
      </c>
      <c r="S268" s="66">
        <f>VLOOKUP(C268,'[1]Vintage Comparisons'!$B$4:$L$369,6,FALSE)</f>
        <v>16338</v>
      </c>
      <c r="T268" s="66">
        <f>VLOOKUP(C268,'[1]Vintage Comparisons'!$B$4:$L$369,5,FALSE)</f>
        <v>16331</v>
      </c>
      <c r="U268" s="66">
        <f>VLOOKUP(C268,'[1]Vintage Comparisons'!$B$4:$L$369,4,FALSE)</f>
        <v>16286</v>
      </c>
      <c r="V268" s="67">
        <f>VLOOKUP(C268,'[1]Vintage Comparisons'!$B$4:$L$369,3,FALSE)</f>
        <v>16274</v>
      </c>
      <c r="W268" s="3"/>
      <c r="X268" s="68">
        <f t="shared" si="48"/>
        <v>810.4889793679049</v>
      </c>
    </row>
    <row r="269" spans="1:24" ht="12.75">
      <c r="A269" s="56" t="s">
        <v>504</v>
      </c>
      <c r="B269" s="56" t="s">
        <v>524</v>
      </c>
      <c r="C269" s="57" t="s">
        <v>525</v>
      </c>
      <c r="D269" s="58">
        <v>26.742199957370758</v>
      </c>
      <c r="E269" s="59">
        <f t="shared" si="45"/>
        <v>1105.3690439500506</v>
      </c>
      <c r="F269" s="60">
        <v>7028</v>
      </c>
      <c r="G269" s="61">
        <v>7303</v>
      </c>
      <c r="H269" s="61">
        <v>8037</v>
      </c>
      <c r="I269" s="61">
        <v>10530</v>
      </c>
      <c r="J269" s="61">
        <v>17830</v>
      </c>
      <c r="K269" s="61">
        <v>18217</v>
      </c>
      <c r="L269" s="61">
        <v>22095</v>
      </c>
      <c r="M269" s="62">
        <f>VLOOKUP(C269,'[1]Vintage Comparisons'!$B$4:$L$369,11,FALSE)</f>
        <v>29560</v>
      </c>
      <c r="N269" s="63">
        <f>VLOOKUP(C269,'[1]Vintage Comparisons'!$B$4:$L$369,10,FALSE)</f>
        <v>29560</v>
      </c>
      <c r="O269" s="40">
        <f t="shared" si="49"/>
        <v>0</v>
      </c>
      <c r="P269" s="64">
        <f>VLOOKUP(C269,'[1]Vintage Comparisons'!$B$4:$L$369,9,FALSE)</f>
        <v>29630</v>
      </c>
      <c r="Q269" s="65">
        <f>VLOOKUP(C269,'[1]Vintage Comparisons'!$B$4:$L$369,8,FALSE)</f>
        <v>29849</v>
      </c>
      <c r="R269" s="66">
        <f>VLOOKUP(C269,'[1]Vintage Comparisons'!$B$4:$L$369,7,FALSE)</f>
        <v>29916</v>
      </c>
      <c r="S269" s="66">
        <f>VLOOKUP(C269,'[1]Vintage Comparisons'!$B$4:$L$369,6,FALSE)</f>
        <v>30160</v>
      </c>
      <c r="T269" s="66">
        <f>VLOOKUP(C269,'[1]Vintage Comparisons'!$B$4:$L$369,5,FALSE)</f>
        <v>30158</v>
      </c>
      <c r="U269" s="66">
        <f>VLOOKUP(C269,'[1]Vintage Comparisons'!$B$4:$L$369,4,FALSE)</f>
        <v>30842</v>
      </c>
      <c r="V269" s="67">
        <f>VLOOKUP(C269,'[1]Vintage Comparisons'!$B$4:$L$369,3,FALSE)</f>
        <v>31267</v>
      </c>
      <c r="W269" s="3"/>
      <c r="X269" s="68">
        <f t="shared" si="48"/>
        <v>1169.2007407708468</v>
      </c>
    </row>
    <row r="270" spans="1:24" ht="12.75">
      <c r="A270" s="56" t="s">
        <v>504</v>
      </c>
      <c r="B270" s="56" t="s">
        <v>526</v>
      </c>
      <c r="C270" s="57" t="s">
        <v>527</v>
      </c>
      <c r="D270" s="58">
        <v>7.353114366531372</v>
      </c>
      <c r="E270" s="59">
        <f t="shared" si="45"/>
        <v>1466.725452971232</v>
      </c>
      <c r="F270" s="60">
        <v>3353</v>
      </c>
      <c r="G270" s="61">
        <v>3330</v>
      </c>
      <c r="H270" s="61">
        <v>4004</v>
      </c>
      <c r="I270" s="61">
        <v>10104</v>
      </c>
      <c r="J270" s="61">
        <v>11775</v>
      </c>
      <c r="K270" s="61">
        <v>11140</v>
      </c>
      <c r="L270" s="61">
        <v>11041</v>
      </c>
      <c r="M270" s="62">
        <f>VLOOKUP(C270,'[1]Vintage Comparisons'!$B$4:$L$369,11,FALSE)</f>
        <v>10785</v>
      </c>
      <c r="N270" s="63">
        <f>VLOOKUP(C270,'[1]Vintage Comparisons'!$B$4:$L$369,10,FALSE)</f>
        <v>10785</v>
      </c>
      <c r="O270" s="40">
        <f t="shared" si="49"/>
        <v>0</v>
      </c>
      <c r="P270" s="64">
        <f>VLOOKUP(C270,'[1]Vintage Comparisons'!$B$4:$L$369,9,FALSE)</f>
        <v>10796</v>
      </c>
      <c r="Q270" s="65">
        <f>VLOOKUP(C270,'[1]Vintage Comparisons'!$B$4:$L$369,8,FALSE)</f>
        <v>10816</v>
      </c>
      <c r="R270" s="66">
        <f>VLOOKUP(C270,'[1]Vintage Comparisons'!$B$4:$L$369,7,FALSE)</f>
        <v>10834</v>
      </c>
      <c r="S270" s="66">
        <f>VLOOKUP(C270,'[1]Vintage Comparisons'!$B$4:$L$369,6,FALSE)</f>
        <v>10827</v>
      </c>
      <c r="T270" s="66">
        <f>VLOOKUP(C270,'[1]Vintage Comparisons'!$B$4:$L$369,5,FALSE)</f>
        <v>10817</v>
      </c>
      <c r="U270" s="66">
        <f>VLOOKUP(C270,'[1]Vintage Comparisons'!$B$4:$L$369,4,FALSE)</f>
        <v>10757</v>
      </c>
      <c r="V270" s="67">
        <f>VLOOKUP(C270,'[1]Vintage Comparisons'!$B$4:$L$369,3,FALSE)</f>
        <v>10730</v>
      </c>
      <c r="W270" s="3"/>
      <c r="X270" s="68">
        <f t="shared" si="48"/>
        <v>1459.2456291498672</v>
      </c>
    </row>
    <row r="271" spans="1:24" ht="12.75">
      <c r="A271" s="56" t="s">
        <v>504</v>
      </c>
      <c r="B271" s="56" t="s">
        <v>528</v>
      </c>
      <c r="C271" s="57" t="s">
        <v>529</v>
      </c>
      <c r="D271" s="58">
        <v>14.51045447587967</v>
      </c>
      <c r="E271" s="59">
        <f t="shared" si="45"/>
        <v>845.8039698481582</v>
      </c>
      <c r="F271" s="60">
        <v>4066</v>
      </c>
      <c r="G271" s="61">
        <v>4384</v>
      </c>
      <c r="H271" s="61">
        <v>4549</v>
      </c>
      <c r="I271" s="61">
        <v>6021</v>
      </c>
      <c r="J271" s="61">
        <v>9821</v>
      </c>
      <c r="K271" s="61">
        <v>10220</v>
      </c>
      <c r="L271" s="61">
        <v>10531</v>
      </c>
      <c r="M271" s="62">
        <f>VLOOKUP(C271,'[1]Vintage Comparisons'!$B$4:$L$369,11,FALSE)</f>
        <v>12273</v>
      </c>
      <c r="N271" s="63">
        <f>VLOOKUP(C271,'[1]Vintage Comparisons'!$B$4:$L$369,10,FALSE)</f>
        <v>12273</v>
      </c>
      <c r="O271" s="40">
        <f t="shared" si="49"/>
        <v>0</v>
      </c>
      <c r="P271" s="64">
        <f>VLOOKUP(C271,'[1]Vintage Comparisons'!$B$4:$L$369,9,FALSE)</f>
        <v>12310</v>
      </c>
      <c r="Q271" s="65">
        <f>VLOOKUP(C271,'[1]Vintage Comparisons'!$B$4:$L$369,8,FALSE)</f>
        <v>12435</v>
      </c>
      <c r="R271" s="66">
        <f>VLOOKUP(C271,'[1]Vintage Comparisons'!$B$4:$L$369,7,FALSE)</f>
        <v>12412</v>
      </c>
      <c r="S271" s="66">
        <f>VLOOKUP(C271,'[1]Vintage Comparisons'!$B$4:$L$369,6,FALSE)</f>
        <v>12383</v>
      </c>
      <c r="T271" s="66">
        <f>VLOOKUP(C271,'[1]Vintage Comparisons'!$B$4:$L$369,5,FALSE)</f>
        <v>12380</v>
      </c>
      <c r="U271" s="66">
        <f>VLOOKUP(C271,'[1]Vintage Comparisons'!$B$4:$L$369,4,FALSE)</f>
        <v>12323</v>
      </c>
      <c r="V271" s="67">
        <f>VLOOKUP(C271,'[1]Vintage Comparisons'!$B$4:$L$369,3,FALSE)</f>
        <v>12297</v>
      </c>
      <c r="W271" s="3"/>
      <c r="X271" s="68">
        <f t="shared" si="48"/>
        <v>847.4579497451969</v>
      </c>
    </row>
    <row r="272" spans="1:24" ht="12.75">
      <c r="A272" s="56" t="s">
        <v>504</v>
      </c>
      <c r="B272" s="56" t="s">
        <v>530</v>
      </c>
      <c r="C272" s="57" t="s">
        <v>531</v>
      </c>
      <c r="D272" s="58">
        <v>11.451547265052795</v>
      </c>
      <c r="E272" s="59">
        <f t="shared" si="45"/>
        <v>1087.0146812377156</v>
      </c>
      <c r="F272" s="60">
        <v>3153</v>
      </c>
      <c r="G272" s="61">
        <v>3297</v>
      </c>
      <c r="H272" s="61">
        <v>3744</v>
      </c>
      <c r="I272" s="61">
        <v>5168</v>
      </c>
      <c r="J272" s="61">
        <v>7938</v>
      </c>
      <c r="K272" s="61">
        <v>8447</v>
      </c>
      <c r="L272" s="61">
        <v>9931</v>
      </c>
      <c r="M272" s="62">
        <f>VLOOKUP(C272,'[1]Vintage Comparisons'!$B$4:$L$369,11,FALSE)</f>
        <v>12448</v>
      </c>
      <c r="N272" s="63">
        <f>VLOOKUP(C272,'[1]Vintage Comparisons'!$B$4:$L$369,10,FALSE)</f>
        <v>12448</v>
      </c>
      <c r="O272" s="40">
        <f t="shared" si="49"/>
        <v>0</v>
      </c>
      <c r="P272" s="64">
        <f>VLOOKUP(C272,'[1]Vintage Comparisons'!$B$4:$L$369,9,FALSE)</f>
        <v>12496</v>
      </c>
      <c r="Q272" s="65">
        <f>VLOOKUP(C272,'[1]Vintage Comparisons'!$B$4:$L$369,8,FALSE)</f>
        <v>12661</v>
      </c>
      <c r="R272" s="66">
        <f>VLOOKUP(C272,'[1]Vintage Comparisons'!$B$4:$L$369,7,FALSE)</f>
        <v>12864</v>
      </c>
      <c r="S272" s="66">
        <f>VLOOKUP(C272,'[1]Vintage Comparisons'!$B$4:$L$369,6,FALSE)</f>
        <v>12886</v>
      </c>
      <c r="T272" s="66">
        <f>VLOOKUP(C272,'[1]Vintage Comparisons'!$B$4:$L$369,5,FALSE)</f>
        <v>12868</v>
      </c>
      <c r="U272" s="66">
        <f>VLOOKUP(C272,'[1]Vintage Comparisons'!$B$4:$L$369,4,FALSE)</f>
        <v>12791</v>
      </c>
      <c r="V272" s="67">
        <f>VLOOKUP(C272,'[1]Vintage Comparisons'!$B$4:$L$369,3,FALSE)</f>
        <v>12817</v>
      </c>
      <c r="W272" s="3"/>
      <c r="X272" s="68">
        <f t="shared" si="48"/>
        <v>1119.2374011426577</v>
      </c>
    </row>
    <row r="273" spans="1:24" ht="12.75">
      <c r="A273" s="56" t="s">
        <v>504</v>
      </c>
      <c r="B273" s="56" t="s">
        <v>532</v>
      </c>
      <c r="C273" s="57" t="s">
        <v>533</v>
      </c>
      <c r="D273" s="58">
        <v>12.157520025968552</v>
      </c>
      <c r="E273" s="59">
        <f t="shared" si="45"/>
        <v>649.9680842080679</v>
      </c>
      <c r="F273" s="60">
        <v>1738</v>
      </c>
      <c r="G273" s="61">
        <v>2278</v>
      </c>
      <c r="H273" s="61">
        <v>2551</v>
      </c>
      <c r="I273" s="61">
        <v>4374</v>
      </c>
      <c r="J273" s="61">
        <v>5686</v>
      </c>
      <c r="K273" s="61">
        <v>6908</v>
      </c>
      <c r="L273" s="61">
        <v>7613</v>
      </c>
      <c r="M273" s="62">
        <f>VLOOKUP(C273,'[1]Vintage Comparisons'!$B$4:$L$369,11,FALSE)</f>
        <v>7902</v>
      </c>
      <c r="N273" s="63">
        <f>VLOOKUP(C273,'[1]Vintage Comparisons'!$B$4:$L$369,10,FALSE)</f>
        <v>7902</v>
      </c>
      <c r="O273" s="40">
        <f t="shared" si="49"/>
        <v>0</v>
      </c>
      <c r="P273" s="64">
        <f>VLOOKUP(C273,'[1]Vintage Comparisons'!$B$4:$L$369,9,FALSE)</f>
        <v>7921</v>
      </c>
      <c r="Q273" s="65">
        <f>VLOOKUP(C273,'[1]Vintage Comparisons'!$B$4:$L$369,8,FALSE)</f>
        <v>7982</v>
      </c>
      <c r="R273" s="66">
        <f>VLOOKUP(C273,'[1]Vintage Comparisons'!$B$4:$L$369,7,FALSE)</f>
        <v>7991</v>
      </c>
      <c r="S273" s="66">
        <f>VLOOKUP(C273,'[1]Vintage Comparisons'!$B$4:$L$369,6,FALSE)</f>
        <v>8003</v>
      </c>
      <c r="T273" s="66">
        <f>VLOOKUP(C273,'[1]Vintage Comparisons'!$B$4:$L$369,5,FALSE)</f>
        <v>7986</v>
      </c>
      <c r="U273" s="66">
        <f>VLOOKUP(C273,'[1]Vintage Comparisons'!$B$4:$L$369,4,FALSE)</f>
        <v>7951</v>
      </c>
      <c r="V273" s="67">
        <f>VLOOKUP(C273,'[1]Vintage Comparisons'!$B$4:$L$369,3,FALSE)</f>
        <v>7972</v>
      </c>
      <c r="W273" s="3"/>
      <c r="X273" s="68">
        <f t="shared" si="48"/>
        <v>655.7258374217562</v>
      </c>
    </row>
    <row r="274" spans="1:24" ht="12.75">
      <c r="A274" s="56" t="s">
        <v>504</v>
      </c>
      <c r="B274" s="56" t="s">
        <v>534</v>
      </c>
      <c r="C274" s="57" t="s">
        <v>535</v>
      </c>
      <c r="D274" s="58">
        <v>13.036941081285477</v>
      </c>
      <c r="E274" s="59">
        <f t="shared" si="45"/>
        <v>1999.0885774126868</v>
      </c>
      <c r="F274" s="60">
        <v>16434</v>
      </c>
      <c r="G274" s="61">
        <v>18708</v>
      </c>
      <c r="H274" s="61">
        <v>22395</v>
      </c>
      <c r="I274" s="61">
        <v>26375</v>
      </c>
      <c r="J274" s="61">
        <v>27190</v>
      </c>
      <c r="K274" s="61">
        <v>25860</v>
      </c>
      <c r="L274" s="61">
        <v>25725</v>
      </c>
      <c r="M274" s="62">
        <f>VLOOKUP(C274,'[1]Vintage Comparisons'!$B$4:$L$369,11,FALSE)</f>
        <v>26062</v>
      </c>
      <c r="N274" s="63">
        <f>VLOOKUP(C274,'[1]Vintage Comparisons'!$B$4:$L$369,10,FALSE)</f>
        <v>26062</v>
      </c>
      <c r="O274" s="40">
        <f t="shared" si="49"/>
        <v>0</v>
      </c>
      <c r="P274" s="64">
        <f>VLOOKUP(C274,'[1]Vintage Comparisons'!$B$4:$L$369,9,FALSE)</f>
        <v>26077</v>
      </c>
      <c r="Q274" s="65">
        <f>VLOOKUP(C274,'[1]Vintage Comparisons'!$B$4:$L$369,8,FALSE)</f>
        <v>26057</v>
      </c>
      <c r="R274" s="66">
        <f>VLOOKUP(C274,'[1]Vintage Comparisons'!$B$4:$L$369,7,FALSE)</f>
        <v>25939</v>
      </c>
      <c r="S274" s="66">
        <f>VLOOKUP(C274,'[1]Vintage Comparisons'!$B$4:$L$369,6,FALSE)</f>
        <v>25781</v>
      </c>
      <c r="T274" s="66">
        <f>VLOOKUP(C274,'[1]Vintage Comparisons'!$B$4:$L$369,5,FALSE)</f>
        <v>25819</v>
      </c>
      <c r="U274" s="66">
        <f>VLOOKUP(C274,'[1]Vintage Comparisons'!$B$4:$L$369,4,FALSE)</f>
        <v>25992</v>
      </c>
      <c r="V274" s="67">
        <f>VLOOKUP(C274,'[1]Vintage Comparisons'!$B$4:$L$369,3,FALSE)</f>
        <v>25902</v>
      </c>
      <c r="W274" s="3"/>
      <c r="X274" s="68">
        <f t="shared" si="48"/>
        <v>1986.8157598090484</v>
      </c>
    </row>
    <row r="275" spans="1:24" ht="12.75">
      <c r="A275" s="56" t="s">
        <v>504</v>
      </c>
      <c r="B275" s="56" t="s">
        <v>536</v>
      </c>
      <c r="C275" s="57" t="s">
        <v>537</v>
      </c>
      <c r="D275" s="58">
        <v>12.609892010688782</v>
      </c>
      <c r="E275" s="59">
        <f t="shared" si="45"/>
        <v>2292.7238374042836</v>
      </c>
      <c r="F275" s="60">
        <v>10845</v>
      </c>
      <c r="G275" s="61">
        <v>12445</v>
      </c>
      <c r="H275" s="61">
        <v>16313</v>
      </c>
      <c r="I275" s="61">
        <v>25793</v>
      </c>
      <c r="J275" s="61">
        <v>29748</v>
      </c>
      <c r="K275" s="61">
        <v>27901</v>
      </c>
      <c r="L275" s="61">
        <v>27557</v>
      </c>
      <c r="M275" s="62">
        <f>VLOOKUP(C275,'[1]Vintage Comparisons'!$B$4:$L$369,11,FALSE)</f>
        <v>28911</v>
      </c>
      <c r="N275" s="63">
        <f>VLOOKUP(C275,'[1]Vintage Comparisons'!$B$4:$L$369,10,FALSE)</f>
        <v>28478</v>
      </c>
      <c r="O275" s="40">
        <f t="shared" si="49"/>
        <v>-433</v>
      </c>
      <c r="P275" s="64">
        <f>VLOOKUP(C275,'[1]Vintage Comparisons'!$B$4:$L$369,9,FALSE)</f>
        <v>28524</v>
      </c>
      <c r="Q275" s="65">
        <f>VLOOKUP(C275,'[1]Vintage Comparisons'!$B$4:$L$369,8,FALSE)</f>
        <v>28650</v>
      </c>
      <c r="R275" s="66">
        <f>VLOOKUP(C275,'[1]Vintage Comparisons'!$B$4:$L$369,7,FALSE)</f>
        <v>28668</v>
      </c>
      <c r="S275" s="66">
        <f>VLOOKUP(C275,'[1]Vintage Comparisons'!$B$4:$L$369,6,FALSE)</f>
        <v>28613</v>
      </c>
      <c r="T275" s="66">
        <f>VLOOKUP(C275,'[1]Vintage Comparisons'!$B$4:$L$369,5,FALSE)</f>
        <v>28549</v>
      </c>
      <c r="U275" s="66">
        <f>VLOOKUP(C275,'[1]Vintage Comparisons'!$B$4:$L$369,4,FALSE)</f>
        <v>28371</v>
      </c>
      <c r="V275" s="67">
        <f>VLOOKUP(C275,'[1]Vintage Comparisons'!$B$4:$L$369,3,FALSE)</f>
        <v>28368</v>
      </c>
      <c r="W275" s="3"/>
      <c r="X275" s="68">
        <f t="shared" si="48"/>
        <v>2249.662405986812</v>
      </c>
    </row>
    <row r="276" spans="1:24" ht="12.75">
      <c r="A276" s="56" t="s">
        <v>504</v>
      </c>
      <c r="B276" s="56" t="s">
        <v>538</v>
      </c>
      <c r="C276" s="57" t="s">
        <v>539</v>
      </c>
      <c r="D276" s="58">
        <v>14.835262537002563</v>
      </c>
      <c r="E276" s="59">
        <f t="shared" si="45"/>
        <v>705.0768379669959</v>
      </c>
      <c r="F276" s="60">
        <v>1429</v>
      </c>
      <c r="G276" s="61">
        <v>2294</v>
      </c>
      <c r="H276" s="61">
        <v>2704</v>
      </c>
      <c r="I276" s="61">
        <v>3471</v>
      </c>
      <c r="J276" s="61">
        <v>4656</v>
      </c>
      <c r="K276" s="61">
        <v>6363</v>
      </c>
      <c r="L276" s="61">
        <v>9270</v>
      </c>
      <c r="M276" s="62">
        <f>VLOOKUP(C276,'[1]Vintage Comparisons'!$B$4:$L$369,11,FALSE)</f>
        <v>10460</v>
      </c>
      <c r="N276" s="63">
        <f>VLOOKUP(C276,'[1]Vintage Comparisons'!$B$4:$L$369,10,FALSE)</f>
        <v>10460</v>
      </c>
      <c r="O276" s="40">
        <f t="shared" si="49"/>
        <v>0</v>
      </c>
      <c r="P276" s="64">
        <f>VLOOKUP(C276,'[1]Vintage Comparisons'!$B$4:$L$369,9,FALSE)</f>
        <v>10489</v>
      </c>
      <c r="Q276" s="65">
        <f>VLOOKUP(C276,'[1]Vintage Comparisons'!$B$4:$L$369,8,FALSE)</f>
        <v>10428</v>
      </c>
      <c r="R276" s="66">
        <f>VLOOKUP(C276,'[1]Vintage Comparisons'!$B$4:$L$369,7,FALSE)</f>
        <v>10378</v>
      </c>
      <c r="S276" s="66">
        <f>VLOOKUP(C276,'[1]Vintage Comparisons'!$B$4:$L$369,6,FALSE)</f>
        <v>10433</v>
      </c>
      <c r="T276" s="66">
        <f>VLOOKUP(C276,'[1]Vintage Comparisons'!$B$4:$L$369,5,FALSE)</f>
        <v>10479</v>
      </c>
      <c r="U276" s="66">
        <f>VLOOKUP(C276,'[1]Vintage Comparisons'!$B$4:$L$369,4,FALSE)</f>
        <v>10475</v>
      </c>
      <c r="V276" s="67">
        <f>VLOOKUP(C276,'[1]Vintage Comparisons'!$B$4:$L$369,3,FALSE)</f>
        <v>10598</v>
      </c>
      <c r="W276" s="3"/>
      <c r="X276" s="68">
        <f t="shared" si="48"/>
        <v>714.3789989267899</v>
      </c>
    </row>
    <row r="277" spans="1:24" ht="12.75">
      <c r="A277" s="56" t="s">
        <v>504</v>
      </c>
      <c r="B277" s="56" t="s">
        <v>540</v>
      </c>
      <c r="C277" s="57" t="s">
        <v>541</v>
      </c>
      <c r="D277" s="58">
        <v>10.483122676610947</v>
      </c>
      <c r="E277" s="59">
        <f t="shared" si="45"/>
        <v>2726.9546376463654</v>
      </c>
      <c r="F277" s="60">
        <v>15049</v>
      </c>
      <c r="G277" s="61">
        <v>15383</v>
      </c>
      <c r="H277" s="61">
        <v>16636</v>
      </c>
      <c r="I277" s="61">
        <v>24898</v>
      </c>
      <c r="J277" s="61">
        <v>30815</v>
      </c>
      <c r="K277" s="61">
        <v>29711</v>
      </c>
      <c r="L277" s="61">
        <v>28700</v>
      </c>
      <c r="M277" s="62">
        <f>VLOOKUP(C277,'[1]Vintage Comparisons'!$B$4:$L$369,11,FALSE)</f>
        <v>28587</v>
      </c>
      <c r="N277" s="63">
        <f>VLOOKUP(C277,'[1]Vintage Comparisons'!$B$4:$L$369,10,FALSE)</f>
        <v>28587</v>
      </c>
      <c r="O277" s="40">
        <f t="shared" si="49"/>
        <v>0</v>
      </c>
      <c r="P277" s="64">
        <f>VLOOKUP(C277,'[1]Vintage Comparisons'!$B$4:$L$369,9,FALSE)</f>
        <v>28607</v>
      </c>
      <c r="Q277" s="65">
        <f>VLOOKUP(C277,'[1]Vintage Comparisons'!$B$4:$L$369,8,FALSE)</f>
        <v>28627</v>
      </c>
      <c r="R277" s="66">
        <f>VLOOKUP(C277,'[1]Vintage Comparisons'!$B$4:$L$369,7,FALSE)</f>
        <v>28756</v>
      </c>
      <c r="S277" s="66">
        <f>VLOOKUP(C277,'[1]Vintage Comparisons'!$B$4:$L$369,6,FALSE)</f>
        <v>28651</v>
      </c>
      <c r="T277" s="66">
        <f>VLOOKUP(C277,'[1]Vintage Comparisons'!$B$4:$L$369,5,FALSE)</f>
        <v>28508</v>
      </c>
      <c r="U277" s="66">
        <f>VLOOKUP(C277,'[1]Vintage Comparisons'!$B$4:$L$369,4,FALSE)</f>
        <v>28431</v>
      </c>
      <c r="V277" s="67">
        <f>VLOOKUP(C277,'[1]Vintage Comparisons'!$B$4:$L$369,3,FALSE)</f>
        <v>28365</v>
      </c>
      <c r="W277" s="3"/>
      <c r="X277" s="68">
        <f t="shared" si="48"/>
        <v>2705.7777415202418</v>
      </c>
    </row>
    <row r="278" spans="1:24" ht="12.75">
      <c r="A278" s="56" t="s">
        <v>504</v>
      </c>
      <c r="B278" s="56" t="s">
        <v>542</v>
      </c>
      <c r="C278" s="57" t="s">
        <v>543</v>
      </c>
      <c r="D278" s="58">
        <v>11.060928076505661</v>
      </c>
      <c r="E278" s="59">
        <f t="shared" si="45"/>
        <v>694.6071746293456</v>
      </c>
      <c r="F278" s="60">
        <v>1583</v>
      </c>
      <c r="G278" s="61">
        <v>1302</v>
      </c>
      <c r="H278" s="61">
        <v>2088</v>
      </c>
      <c r="I278" s="61">
        <v>3810</v>
      </c>
      <c r="J278" s="61">
        <v>4953</v>
      </c>
      <c r="K278" s="61">
        <v>5857</v>
      </c>
      <c r="L278" s="61">
        <v>6871</v>
      </c>
      <c r="M278" s="62">
        <f>VLOOKUP(C278,'[1]Vintage Comparisons'!$B$4:$L$369,11,FALSE)</f>
        <v>7683</v>
      </c>
      <c r="N278" s="63">
        <f>VLOOKUP(C278,'[1]Vintage Comparisons'!$B$4:$L$369,10,FALSE)</f>
        <v>7683</v>
      </c>
      <c r="O278" s="40">
        <f t="shared" si="49"/>
        <v>0</v>
      </c>
      <c r="P278" s="64">
        <f>VLOOKUP(C278,'[1]Vintage Comparisons'!$B$4:$L$369,9,FALSE)</f>
        <v>7710</v>
      </c>
      <c r="Q278" s="65">
        <f>VLOOKUP(C278,'[1]Vintage Comparisons'!$B$4:$L$369,8,FALSE)</f>
        <v>7802</v>
      </c>
      <c r="R278" s="66">
        <f>VLOOKUP(C278,'[1]Vintage Comparisons'!$B$4:$L$369,7,FALSE)</f>
        <v>7879</v>
      </c>
      <c r="S278" s="66">
        <f>VLOOKUP(C278,'[1]Vintage Comparisons'!$B$4:$L$369,6,FALSE)</f>
        <v>7941</v>
      </c>
      <c r="T278" s="66">
        <f>VLOOKUP(C278,'[1]Vintage Comparisons'!$B$4:$L$369,5,FALSE)</f>
        <v>7915</v>
      </c>
      <c r="U278" s="66">
        <f>VLOOKUP(C278,'[1]Vintage Comparisons'!$B$4:$L$369,4,FALSE)</f>
        <v>8008</v>
      </c>
      <c r="V278" s="67">
        <f>VLOOKUP(C278,'[1]Vintage Comparisons'!$B$4:$L$369,3,FALSE)</f>
        <v>8110</v>
      </c>
      <c r="W278" s="3"/>
      <c r="X278" s="68">
        <f t="shared" si="48"/>
        <v>733.2115301632166</v>
      </c>
    </row>
    <row r="279" spans="1:24" ht="12.75">
      <c r="A279" s="56" t="s">
        <v>504</v>
      </c>
      <c r="B279" s="56" t="s">
        <v>544</v>
      </c>
      <c r="C279" s="57" t="s">
        <v>545</v>
      </c>
      <c r="D279" s="58">
        <v>16.784761548042297</v>
      </c>
      <c r="E279" s="59">
        <f t="shared" si="45"/>
        <v>5244.3402158588815</v>
      </c>
      <c r="F279" s="60">
        <v>71983</v>
      </c>
      <c r="G279" s="61">
        <v>75810</v>
      </c>
      <c r="H279" s="61">
        <v>83835</v>
      </c>
      <c r="I279" s="61">
        <v>87409</v>
      </c>
      <c r="J279" s="61">
        <v>87966</v>
      </c>
      <c r="K279" s="61">
        <v>84743</v>
      </c>
      <c r="L279" s="61">
        <v>84985</v>
      </c>
      <c r="M279" s="62">
        <f>VLOOKUP(C279,'[1]Vintage Comparisons'!$B$4:$L$369,11,FALSE)</f>
        <v>88025</v>
      </c>
      <c r="N279" s="63">
        <f>VLOOKUP(C279,'[1]Vintage Comparisons'!$B$4:$L$369,10,FALSE)</f>
        <v>88025</v>
      </c>
      <c r="O279" s="40">
        <f t="shared" si="49"/>
        <v>0</v>
      </c>
      <c r="P279" s="64">
        <f>VLOOKUP(C279,'[1]Vintage Comparisons'!$B$4:$L$369,9,FALSE)</f>
        <v>88242</v>
      </c>
      <c r="Q279" s="65">
        <f>VLOOKUP(C279,'[1]Vintage Comparisons'!$B$4:$L$369,8,FALSE)</f>
        <v>88918</v>
      </c>
      <c r="R279" s="66">
        <f>VLOOKUP(C279,'[1]Vintage Comparisons'!$B$4:$L$369,7,FALSE)</f>
        <v>88970</v>
      </c>
      <c r="S279" s="66">
        <f>VLOOKUP(C279,'[1]Vintage Comparisons'!$B$4:$L$369,6,FALSE)</f>
        <v>88887</v>
      </c>
      <c r="T279" s="66">
        <f>VLOOKUP(C279,'[1]Vintage Comparisons'!$B$4:$L$369,5,FALSE)</f>
        <v>89781</v>
      </c>
      <c r="U279" s="66">
        <f>VLOOKUP(C279,'[1]Vintage Comparisons'!$B$4:$L$369,4,FALSE)</f>
        <v>90102</v>
      </c>
      <c r="V279" s="67">
        <f>VLOOKUP(C279,'[1]Vintage Comparisons'!$B$4:$L$369,3,FALSE)</f>
        <v>91058</v>
      </c>
      <c r="W279" s="3"/>
      <c r="X279" s="68">
        <f t="shared" si="48"/>
        <v>5425.0398338617215</v>
      </c>
    </row>
    <row r="280" spans="1:24" ht="12.75">
      <c r="A280" s="56" t="s">
        <v>504</v>
      </c>
      <c r="B280" s="56" t="s">
        <v>546</v>
      </c>
      <c r="C280" s="57" t="s">
        <v>547</v>
      </c>
      <c r="D280" s="58">
        <v>10.068715363740921</v>
      </c>
      <c r="E280" s="59">
        <f t="shared" si="45"/>
        <v>3075.1688652857138</v>
      </c>
      <c r="F280" s="60">
        <v>6553</v>
      </c>
      <c r="G280" s="61">
        <v>7634</v>
      </c>
      <c r="H280" s="61">
        <v>9982</v>
      </c>
      <c r="I280" s="61">
        <v>18900</v>
      </c>
      <c r="J280" s="61">
        <v>27035</v>
      </c>
      <c r="K280" s="61">
        <v>28218</v>
      </c>
      <c r="L280" s="61">
        <v>30093</v>
      </c>
      <c r="M280" s="62">
        <f>VLOOKUP(C280,'[1]Vintage Comparisons'!$B$4:$L$369,11,FALSE)</f>
        <v>30963</v>
      </c>
      <c r="N280" s="63">
        <f>VLOOKUP(C280,'[1]Vintage Comparisons'!$B$4:$L$369,10,FALSE)</f>
        <v>30963</v>
      </c>
      <c r="O280" s="40">
        <f t="shared" si="49"/>
        <v>0</v>
      </c>
      <c r="P280" s="64">
        <f>VLOOKUP(C280,'[1]Vintage Comparisons'!$B$4:$L$369,9,FALSE)</f>
        <v>30984</v>
      </c>
      <c r="Q280" s="65">
        <f>VLOOKUP(C280,'[1]Vintage Comparisons'!$B$4:$L$369,8,FALSE)</f>
        <v>31005</v>
      </c>
      <c r="R280" s="66">
        <f>VLOOKUP(C280,'[1]Vintage Comparisons'!$B$4:$L$369,7,FALSE)</f>
        <v>30939</v>
      </c>
      <c r="S280" s="66">
        <f>VLOOKUP(C280,'[1]Vintage Comparisons'!$B$4:$L$369,6,FALSE)</f>
        <v>30825</v>
      </c>
      <c r="T280" s="66">
        <f>VLOOKUP(C280,'[1]Vintage Comparisons'!$B$4:$L$369,5,FALSE)</f>
        <v>30704</v>
      </c>
      <c r="U280" s="66">
        <f>VLOOKUP(C280,'[1]Vintage Comparisons'!$B$4:$L$369,4,FALSE)</f>
        <v>30418</v>
      </c>
      <c r="V280" s="67">
        <f>VLOOKUP(C280,'[1]Vintage Comparisons'!$B$4:$L$369,3,FALSE)</f>
        <v>30326</v>
      </c>
      <c r="W280" s="3"/>
      <c r="X280" s="68">
        <f t="shared" si="48"/>
        <v>3011.903594892438</v>
      </c>
    </row>
    <row r="281" spans="1:24" ht="12.75">
      <c r="A281" s="56" t="s">
        <v>504</v>
      </c>
      <c r="B281" s="56" t="s">
        <v>548</v>
      </c>
      <c r="C281" s="57" t="s">
        <v>549</v>
      </c>
      <c r="D281" s="58">
        <v>23.30507665872574</v>
      </c>
      <c r="E281" s="59">
        <f t="shared" si="45"/>
        <v>746.9617137467002</v>
      </c>
      <c r="F281" s="60">
        <v>3351</v>
      </c>
      <c r="G281" s="61">
        <v>3737</v>
      </c>
      <c r="H281" s="61">
        <v>4847</v>
      </c>
      <c r="I281" s="61">
        <v>10070</v>
      </c>
      <c r="J281" s="61">
        <v>12367</v>
      </c>
      <c r="K281" s="61">
        <v>13601</v>
      </c>
      <c r="L281" s="61">
        <v>15517</v>
      </c>
      <c r="M281" s="62">
        <f>VLOOKUP(C281,'[1]Vintage Comparisons'!$B$4:$L$369,11,FALSE)</f>
        <v>17408</v>
      </c>
      <c r="N281" s="63">
        <f>VLOOKUP(C281,'[1]Vintage Comparisons'!$B$4:$L$369,10,FALSE)</f>
        <v>17408</v>
      </c>
      <c r="O281" s="40">
        <f t="shared" si="49"/>
        <v>0</v>
      </c>
      <c r="P281" s="64">
        <f>VLOOKUP(C281,'[1]Vintage Comparisons'!$B$4:$L$369,9,FALSE)</f>
        <v>17435</v>
      </c>
      <c r="Q281" s="65">
        <f>VLOOKUP(C281,'[1]Vintage Comparisons'!$B$4:$L$369,8,FALSE)</f>
        <v>17507</v>
      </c>
      <c r="R281" s="66">
        <f>VLOOKUP(C281,'[1]Vintage Comparisons'!$B$4:$L$369,7,FALSE)</f>
        <v>17487</v>
      </c>
      <c r="S281" s="66">
        <f>VLOOKUP(C281,'[1]Vintage Comparisons'!$B$4:$L$369,6,FALSE)</f>
        <v>17415</v>
      </c>
      <c r="T281" s="66">
        <f>VLOOKUP(C281,'[1]Vintage Comparisons'!$B$4:$L$369,5,FALSE)</f>
        <v>17322</v>
      </c>
      <c r="U281" s="66">
        <f>VLOOKUP(C281,'[1]Vintage Comparisons'!$B$4:$L$369,4,FALSE)</f>
        <v>17179</v>
      </c>
      <c r="V281" s="67">
        <f>VLOOKUP(C281,'[1]Vintage Comparisons'!$B$4:$L$369,3,FALSE)</f>
        <v>17142</v>
      </c>
      <c r="W281" s="3"/>
      <c r="X281" s="68">
        <f t="shared" si="48"/>
        <v>735.5478916042013</v>
      </c>
    </row>
    <row r="282" spans="1:24" ht="12.75">
      <c r="A282" s="56" t="s">
        <v>504</v>
      </c>
      <c r="B282" s="56" t="s">
        <v>550</v>
      </c>
      <c r="C282" s="57" t="s">
        <v>551</v>
      </c>
      <c r="D282" s="58">
        <v>16.040049195289612</v>
      </c>
      <c r="E282" s="59">
        <f t="shared" si="45"/>
        <v>1692.5758561870675</v>
      </c>
      <c r="F282" s="60">
        <v>8204</v>
      </c>
      <c r="G282" s="61">
        <v>8632</v>
      </c>
      <c r="H282" s="61">
        <v>11146</v>
      </c>
      <c r="I282" s="61">
        <v>16328</v>
      </c>
      <c r="J282" s="61">
        <v>23459</v>
      </c>
      <c r="K282" s="61">
        <v>26710</v>
      </c>
      <c r="L282" s="61">
        <v>26777</v>
      </c>
      <c r="M282" s="62">
        <f>VLOOKUP(C282,'[1]Vintage Comparisons'!$B$4:$L$369,11,FALSE)</f>
        <v>27149</v>
      </c>
      <c r="N282" s="63">
        <f>VLOOKUP(C282,'[1]Vintage Comparisons'!$B$4:$L$369,10,FALSE)</f>
        <v>27149</v>
      </c>
      <c r="O282" s="40">
        <f t="shared" si="49"/>
        <v>0</v>
      </c>
      <c r="P282" s="64">
        <f>VLOOKUP(C282,'[1]Vintage Comparisons'!$B$4:$L$369,9,FALSE)</f>
        <v>27174</v>
      </c>
      <c r="Q282" s="65">
        <f>VLOOKUP(C282,'[1]Vintage Comparisons'!$B$4:$L$369,8,FALSE)</f>
        <v>27219</v>
      </c>
      <c r="R282" s="66">
        <f>VLOOKUP(C282,'[1]Vintage Comparisons'!$B$4:$L$369,7,FALSE)</f>
        <v>27137</v>
      </c>
      <c r="S282" s="66">
        <f>VLOOKUP(C282,'[1]Vintage Comparisons'!$B$4:$L$369,6,FALSE)</f>
        <v>27011</v>
      </c>
      <c r="T282" s="66">
        <f>VLOOKUP(C282,'[1]Vintage Comparisons'!$B$4:$L$369,5,FALSE)</f>
        <v>26863</v>
      </c>
      <c r="U282" s="66">
        <f>VLOOKUP(C282,'[1]Vintage Comparisons'!$B$4:$L$369,4,FALSE)</f>
        <v>26648</v>
      </c>
      <c r="V282" s="67">
        <f>VLOOKUP(C282,'[1]Vintage Comparisons'!$B$4:$L$369,3,FALSE)</f>
        <v>26901</v>
      </c>
      <c r="W282" s="3"/>
      <c r="X282" s="68">
        <f t="shared" si="48"/>
        <v>1677.1145569740436</v>
      </c>
    </row>
    <row r="283" spans="1:24" ht="12.75">
      <c r="A283" s="56" t="s">
        <v>504</v>
      </c>
      <c r="B283" s="56" t="s">
        <v>552</v>
      </c>
      <c r="C283" s="57" t="s">
        <v>553</v>
      </c>
      <c r="D283" s="58">
        <v>20.53906112909317</v>
      </c>
      <c r="E283" s="59">
        <f t="shared" si="45"/>
        <v>1111.248457587492</v>
      </c>
      <c r="F283" s="60">
        <v>7273</v>
      </c>
      <c r="G283" s="61">
        <v>7443</v>
      </c>
      <c r="H283" s="61">
        <v>9109</v>
      </c>
      <c r="I283" s="61">
        <v>14068</v>
      </c>
      <c r="J283" s="61">
        <v>18149</v>
      </c>
      <c r="K283" s="61">
        <v>18859</v>
      </c>
      <c r="L283" s="61">
        <v>20212</v>
      </c>
      <c r="M283" s="62">
        <f>VLOOKUP(C283,'[1]Vintage Comparisons'!$B$4:$L$369,11,FALSE)</f>
        <v>22824</v>
      </c>
      <c r="N283" s="63">
        <f>VLOOKUP(C283,'[1]Vintage Comparisons'!$B$4:$L$369,10,FALSE)</f>
        <v>22824</v>
      </c>
      <c r="O283" s="40">
        <f t="shared" si="49"/>
        <v>0</v>
      </c>
      <c r="P283" s="64">
        <f>VLOOKUP(C283,'[1]Vintage Comparisons'!$B$4:$L$369,9,FALSE)</f>
        <v>22875</v>
      </c>
      <c r="Q283" s="65">
        <f>VLOOKUP(C283,'[1]Vintage Comparisons'!$B$4:$L$369,8,FALSE)</f>
        <v>23036</v>
      </c>
      <c r="R283" s="66">
        <f>VLOOKUP(C283,'[1]Vintage Comparisons'!$B$4:$L$369,7,FALSE)</f>
        <v>23132</v>
      </c>
      <c r="S283" s="66">
        <f>VLOOKUP(C283,'[1]Vintage Comparisons'!$B$4:$L$369,6,FALSE)</f>
        <v>23167</v>
      </c>
      <c r="T283" s="66">
        <f>VLOOKUP(C283,'[1]Vintage Comparisons'!$B$4:$L$369,5,FALSE)</f>
        <v>23172</v>
      </c>
      <c r="U283" s="66">
        <f>VLOOKUP(C283,'[1]Vintage Comparisons'!$B$4:$L$369,4,FALSE)</f>
        <v>23075</v>
      </c>
      <c r="V283" s="67">
        <f>VLOOKUP(C283,'[1]Vintage Comparisons'!$B$4:$L$369,3,FALSE)</f>
        <v>23165</v>
      </c>
      <c r="W283" s="3"/>
      <c r="X283" s="68">
        <f t="shared" si="48"/>
        <v>1127.8509691558997</v>
      </c>
    </row>
    <row r="284" spans="1:24" ht="12.75">
      <c r="A284" s="56" t="s">
        <v>504</v>
      </c>
      <c r="B284" s="56" t="s">
        <v>554</v>
      </c>
      <c r="C284" s="57" t="s">
        <v>555</v>
      </c>
      <c r="D284" s="58">
        <v>10.180631697177887</v>
      </c>
      <c r="E284" s="59">
        <f t="shared" si="45"/>
        <v>2614.0814039444363</v>
      </c>
      <c r="F284" s="60">
        <v>11439</v>
      </c>
      <c r="G284" s="61">
        <v>15127</v>
      </c>
      <c r="H284" s="61">
        <v>20549</v>
      </c>
      <c r="I284" s="61">
        <v>26071</v>
      </c>
      <c r="J284" s="61">
        <v>28051</v>
      </c>
      <c r="K284" s="61">
        <v>27209</v>
      </c>
      <c r="L284" s="61">
        <v>26615</v>
      </c>
      <c r="M284" s="62">
        <f>VLOOKUP(C284,'[1]Vintage Comparisons'!$B$4:$L$369,11,FALSE)</f>
        <v>26613</v>
      </c>
      <c r="N284" s="63">
        <f>VLOOKUP(C284,'[1]Vintage Comparisons'!$B$4:$L$369,10,FALSE)</f>
        <v>27046</v>
      </c>
      <c r="O284" s="40">
        <f t="shared" si="49"/>
        <v>433</v>
      </c>
      <c r="P284" s="64">
        <f>VLOOKUP(C284,'[1]Vintage Comparisons'!$B$4:$L$369,9,FALSE)</f>
        <v>27068</v>
      </c>
      <c r="Q284" s="65">
        <f>VLOOKUP(C284,'[1]Vintage Comparisons'!$B$4:$L$369,8,FALSE)</f>
        <v>27073</v>
      </c>
      <c r="R284" s="66">
        <f>VLOOKUP(C284,'[1]Vintage Comparisons'!$B$4:$L$369,7,FALSE)</f>
        <v>27030</v>
      </c>
      <c r="S284" s="66">
        <f>VLOOKUP(C284,'[1]Vintage Comparisons'!$B$4:$L$369,6,FALSE)</f>
        <v>26944</v>
      </c>
      <c r="T284" s="66">
        <f>VLOOKUP(C284,'[1]Vintage Comparisons'!$B$4:$L$369,5,FALSE)</f>
        <v>26914</v>
      </c>
      <c r="U284" s="66">
        <f>VLOOKUP(C284,'[1]Vintage Comparisons'!$B$4:$L$369,4,FALSE)</f>
        <v>26940</v>
      </c>
      <c r="V284" s="67">
        <f>VLOOKUP(C284,'[1]Vintage Comparisons'!$B$4:$L$369,3,FALSE)</f>
        <v>26987</v>
      </c>
      <c r="W284" s="3"/>
      <c r="X284" s="68">
        <f t="shared" si="48"/>
        <v>2650.81782768754</v>
      </c>
    </row>
    <row r="285" spans="1:24" ht="12.75">
      <c r="A285" s="56" t="s">
        <v>504</v>
      </c>
      <c r="B285" s="56" t="s">
        <v>556</v>
      </c>
      <c r="C285" s="57" t="s">
        <v>557</v>
      </c>
      <c r="D285" s="58">
        <v>10.97135391831398</v>
      </c>
      <c r="E285" s="59">
        <f t="shared" si="45"/>
        <v>1286.714484384205</v>
      </c>
      <c r="F285" s="60">
        <v>2097</v>
      </c>
      <c r="G285" s="61">
        <v>3376</v>
      </c>
      <c r="H285" s="61">
        <v>5837</v>
      </c>
      <c r="I285" s="61">
        <v>10354</v>
      </c>
      <c r="J285" s="61">
        <v>12750</v>
      </c>
      <c r="K285" s="61">
        <v>13212</v>
      </c>
      <c r="L285" s="61">
        <v>12557</v>
      </c>
      <c r="M285" s="62">
        <f>VLOOKUP(C285,'[1]Vintage Comparisons'!$B$4:$L$369,11,FALSE)</f>
        <v>14117</v>
      </c>
      <c r="N285" s="63">
        <f>VLOOKUP(C285,'[1]Vintage Comparisons'!$B$4:$L$369,10,FALSE)</f>
        <v>14117</v>
      </c>
      <c r="O285" s="40">
        <f t="shared" si="49"/>
        <v>0</v>
      </c>
      <c r="P285" s="64">
        <f>VLOOKUP(C285,'[1]Vintage Comparisons'!$B$4:$L$369,9,FALSE)</f>
        <v>14133</v>
      </c>
      <c r="Q285" s="65">
        <f>VLOOKUP(C285,'[1]Vintage Comparisons'!$B$4:$L$369,8,FALSE)</f>
        <v>14167</v>
      </c>
      <c r="R285" s="66">
        <f>VLOOKUP(C285,'[1]Vintage Comparisons'!$B$4:$L$369,7,FALSE)</f>
        <v>14133</v>
      </c>
      <c r="S285" s="66">
        <f>VLOOKUP(C285,'[1]Vintage Comparisons'!$B$4:$L$369,6,FALSE)</f>
        <v>14067</v>
      </c>
      <c r="T285" s="66">
        <f>VLOOKUP(C285,'[1]Vintage Comparisons'!$B$4:$L$369,5,FALSE)</f>
        <v>14000</v>
      </c>
      <c r="U285" s="66">
        <f>VLOOKUP(C285,'[1]Vintage Comparisons'!$B$4:$L$369,4,FALSE)</f>
        <v>13877</v>
      </c>
      <c r="V285" s="67">
        <f>VLOOKUP(C285,'[1]Vintage Comparisons'!$B$4:$L$369,3,FALSE)</f>
        <v>13832</v>
      </c>
      <c r="W285" s="3"/>
      <c r="X285" s="68">
        <f t="shared" si="48"/>
        <v>1260.7377451301497</v>
      </c>
    </row>
    <row r="286" spans="1:24" ht="12.75">
      <c r="A286" s="56" t="s">
        <v>504</v>
      </c>
      <c r="B286" s="56" t="s">
        <v>558</v>
      </c>
      <c r="C286" s="57" t="s">
        <v>559</v>
      </c>
      <c r="D286" s="58">
        <v>17.008640944957733</v>
      </c>
      <c r="E286" s="59">
        <f t="shared" si="45"/>
        <v>3174.1513137182733</v>
      </c>
      <c r="F286" s="60">
        <v>20882</v>
      </c>
      <c r="G286" s="61">
        <v>23868</v>
      </c>
      <c r="H286" s="61">
        <v>32690</v>
      </c>
      <c r="I286" s="61">
        <v>48177</v>
      </c>
      <c r="J286" s="61">
        <v>54610</v>
      </c>
      <c r="K286" s="61">
        <v>55601</v>
      </c>
      <c r="L286" s="61">
        <v>54063</v>
      </c>
      <c r="M286" s="62">
        <f>VLOOKUP(C286,'[1]Vintage Comparisons'!$B$4:$L$369,11,FALSE)</f>
        <v>53988</v>
      </c>
      <c r="N286" s="63">
        <f>VLOOKUP(C286,'[1]Vintage Comparisons'!$B$4:$L$369,10,FALSE)</f>
        <v>53988</v>
      </c>
      <c r="O286" s="40">
        <f t="shared" si="49"/>
        <v>0</v>
      </c>
      <c r="P286" s="64">
        <f>VLOOKUP(C286,'[1]Vintage Comparisons'!$B$4:$L$369,9,FALSE)</f>
        <v>54026</v>
      </c>
      <c r="Q286" s="65">
        <f>VLOOKUP(C286,'[1]Vintage Comparisons'!$B$4:$L$369,8,FALSE)</f>
        <v>54070</v>
      </c>
      <c r="R286" s="66">
        <f>VLOOKUP(C286,'[1]Vintage Comparisons'!$B$4:$L$369,7,FALSE)</f>
        <v>54575</v>
      </c>
      <c r="S286" s="66">
        <f>VLOOKUP(C286,'[1]Vintage Comparisons'!$B$4:$L$369,6,FALSE)</f>
        <v>54359</v>
      </c>
      <c r="T286" s="66">
        <f>VLOOKUP(C286,'[1]Vintage Comparisons'!$B$4:$L$369,5,FALSE)</f>
        <v>54125</v>
      </c>
      <c r="U286" s="66">
        <f>VLOOKUP(C286,'[1]Vintage Comparisons'!$B$4:$L$369,4,FALSE)</f>
        <v>53699</v>
      </c>
      <c r="V286" s="67">
        <f>VLOOKUP(C286,'[1]Vintage Comparisons'!$B$4:$L$369,3,FALSE)</f>
        <v>53606</v>
      </c>
      <c r="W286" s="3"/>
      <c r="X286" s="68">
        <f t="shared" si="48"/>
        <v>3151.692141275501</v>
      </c>
    </row>
    <row r="287" spans="1:24" ht="12.75">
      <c r="A287" s="56" t="s">
        <v>504</v>
      </c>
      <c r="B287" s="56" t="s">
        <v>560</v>
      </c>
      <c r="C287" s="57" t="s">
        <v>561</v>
      </c>
      <c r="D287" s="58">
        <v>22.19703561067581</v>
      </c>
      <c r="E287" s="59">
        <f t="shared" si="45"/>
        <v>475.46889526653655</v>
      </c>
      <c r="F287" s="60">
        <v>3584</v>
      </c>
      <c r="G287" s="61">
        <v>4674</v>
      </c>
      <c r="H287" s="61">
        <v>5341</v>
      </c>
      <c r="I287" s="61">
        <v>6685</v>
      </c>
      <c r="J287" s="61">
        <v>7315</v>
      </c>
      <c r="K287" s="61">
        <v>7580</v>
      </c>
      <c r="L287" s="61">
        <v>9006</v>
      </c>
      <c r="M287" s="62">
        <f>VLOOKUP(C287,'[1]Vintage Comparisons'!$B$4:$L$369,11,FALSE)</f>
        <v>10554</v>
      </c>
      <c r="N287" s="63">
        <f>VLOOKUP(C287,'[1]Vintage Comparisons'!$B$4:$L$369,10,FALSE)</f>
        <v>10554</v>
      </c>
      <c r="O287" s="40">
        <f t="shared" si="49"/>
        <v>0</v>
      </c>
      <c r="P287" s="64">
        <f>VLOOKUP(C287,'[1]Vintage Comparisons'!$B$4:$L$369,9,FALSE)</f>
        <v>10612</v>
      </c>
      <c r="Q287" s="65">
        <f>VLOOKUP(C287,'[1]Vintage Comparisons'!$B$4:$L$369,8,FALSE)</f>
        <v>10838</v>
      </c>
      <c r="R287" s="66">
        <f>VLOOKUP(C287,'[1]Vintage Comparisons'!$B$4:$L$369,7,FALSE)</f>
        <v>10932</v>
      </c>
      <c r="S287" s="66">
        <f>VLOOKUP(C287,'[1]Vintage Comparisons'!$B$4:$L$369,6,FALSE)</f>
        <v>11018</v>
      </c>
      <c r="T287" s="66">
        <f>VLOOKUP(C287,'[1]Vintage Comparisons'!$B$4:$L$369,5,FALSE)</f>
        <v>11071</v>
      </c>
      <c r="U287" s="66">
        <f>VLOOKUP(C287,'[1]Vintage Comparisons'!$B$4:$L$369,4,FALSE)</f>
        <v>11076</v>
      </c>
      <c r="V287" s="67">
        <f>VLOOKUP(C287,'[1]Vintage Comparisons'!$B$4:$L$369,3,FALSE)</f>
        <v>11135</v>
      </c>
      <c r="W287" s="3"/>
      <c r="X287" s="68">
        <f t="shared" si="48"/>
        <v>501.64356156839915</v>
      </c>
    </row>
    <row r="288" spans="1:24" ht="12.75">
      <c r="A288" s="56"/>
      <c r="B288" s="56"/>
      <c r="C288" s="57"/>
      <c r="D288" s="58"/>
      <c r="E288" s="59"/>
      <c r="F288" s="60"/>
      <c r="G288" s="61"/>
      <c r="H288" s="61"/>
      <c r="I288" s="61"/>
      <c r="J288" s="61"/>
      <c r="K288" s="61"/>
      <c r="L288" s="61"/>
      <c r="M288" s="62"/>
      <c r="N288" s="63"/>
      <c r="O288" s="40"/>
      <c r="P288" s="64"/>
      <c r="Q288" s="65"/>
      <c r="R288" s="66"/>
      <c r="S288" s="66"/>
      <c r="T288" s="66"/>
      <c r="U288" s="66"/>
      <c r="V288" s="67"/>
      <c r="W288" s="3"/>
      <c r="X288" s="68"/>
    </row>
    <row r="289" spans="1:24" ht="12.75">
      <c r="A289" s="54" t="s">
        <v>562</v>
      </c>
      <c r="B289" s="32" t="s">
        <v>18</v>
      </c>
      <c r="C289" s="33" t="s">
        <v>563</v>
      </c>
      <c r="D289" s="34">
        <v>660.8511848449707</v>
      </c>
      <c r="E289" s="35">
        <f aca="true" t="shared" si="50" ref="E289:E316">M289/D289</f>
        <v>715.4742411650809</v>
      </c>
      <c r="F289" s="41">
        <f aca="true" t="shared" si="51" ref="F289:N289">SUBTOTAL(9,F290:F316)</f>
        <v>162311</v>
      </c>
      <c r="G289" s="42">
        <f t="shared" si="51"/>
        <v>168824</v>
      </c>
      <c r="H289" s="42">
        <f t="shared" si="51"/>
        <v>189468</v>
      </c>
      <c r="I289" s="42">
        <f t="shared" si="51"/>
        <v>248449</v>
      </c>
      <c r="J289" s="42">
        <f t="shared" si="51"/>
        <v>333314</v>
      </c>
      <c r="K289" s="42">
        <f t="shared" si="51"/>
        <v>405437</v>
      </c>
      <c r="L289" s="42">
        <f t="shared" si="51"/>
        <v>435276</v>
      </c>
      <c r="M289" s="43">
        <f t="shared" si="51"/>
        <v>472822</v>
      </c>
      <c r="N289" s="55">
        <f t="shared" si="51"/>
        <v>472822</v>
      </c>
      <c r="O289" s="40">
        <f aca="true" t="shared" si="52" ref="O289:O352">N289-M289</f>
        <v>0</v>
      </c>
      <c r="P289" s="41">
        <f aca="true" t="shared" si="53" ref="P289:V289">SUBTOTAL(9,P290:P316)</f>
        <v>474566</v>
      </c>
      <c r="Q289" s="42">
        <f t="shared" si="53"/>
        <v>479508</v>
      </c>
      <c r="R289" s="42">
        <f t="shared" si="53"/>
        <v>484324</v>
      </c>
      <c r="S289" s="42">
        <f t="shared" si="53"/>
        <v>487249</v>
      </c>
      <c r="T289" s="42">
        <f t="shared" si="53"/>
        <v>489414</v>
      </c>
      <c r="U289" s="42">
        <f t="shared" si="53"/>
        <v>491934</v>
      </c>
      <c r="V289" s="43">
        <f t="shared" si="53"/>
        <v>493623</v>
      </c>
      <c r="W289" s="31"/>
      <c r="X289" s="53">
        <f aca="true" t="shared" si="54" ref="X289:X316">V289/D289</f>
        <v>746.9503139588063</v>
      </c>
    </row>
    <row r="290" spans="1:24" ht="12.75">
      <c r="A290" s="56" t="s">
        <v>562</v>
      </c>
      <c r="B290" s="56" t="s">
        <v>564</v>
      </c>
      <c r="C290" s="57" t="s">
        <v>565</v>
      </c>
      <c r="D290" s="58">
        <v>9.941281169652939</v>
      </c>
      <c r="E290" s="59">
        <f t="shared" si="50"/>
        <v>1469.1265392013731</v>
      </c>
      <c r="F290" s="60">
        <v>5872</v>
      </c>
      <c r="G290" s="61">
        <v>5708</v>
      </c>
      <c r="H290" s="61">
        <v>7152</v>
      </c>
      <c r="I290" s="61">
        <v>10607</v>
      </c>
      <c r="J290" s="61">
        <v>12334</v>
      </c>
      <c r="K290" s="61">
        <v>13517</v>
      </c>
      <c r="L290" s="61">
        <v>13817</v>
      </c>
      <c r="M290" s="62">
        <f>VLOOKUP(C290,'[1]Vintage Comparisons'!$B$4:$L$369,11,FALSE)</f>
        <v>14605</v>
      </c>
      <c r="N290" s="63">
        <f>VLOOKUP(C290,'[1]Vintage Comparisons'!$B$4:$L$369,10,FALSE)</f>
        <v>14605</v>
      </c>
      <c r="O290" s="40">
        <f t="shared" si="52"/>
        <v>0</v>
      </c>
      <c r="P290" s="64">
        <f>VLOOKUP(C290,'[1]Vintage Comparisons'!$B$4:$L$369,9,FALSE)</f>
        <v>14687</v>
      </c>
      <c r="Q290" s="65">
        <f>VLOOKUP(C290,'[1]Vintage Comparisons'!$B$4:$L$369,8,FALSE)</f>
        <v>14957</v>
      </c>
      <c r="R290" s="66">
        <f>VLOOKUP(C290,'[1]Vintage Comparisons'!$B$4:$L$369,7,FALSE)</f>
        <v>15221</v>
      </c>
      <c r="S290" s="66">
        <f>VLOOKUP(C290,'[1]Vintage Comparisons'!$B$4:$L$369,6,FALSE)</f>
        <v>16033</v>
      </c>
      <c r="T290" s="66">
        <f>VLOOKUP(C290,'[1]Vintage Comparisons'!$B$4:$L$369,5,FALSE)</f>
        <v>16222</v>
      </c>
      <c r="U290" s="66">
        <f>VLOOKUP(C290,'[1]Vintage Comparisons'!$B$4:$L$369,4,FALSE)</f>
        <v>16335</v>
      </c>
      <c r="V290" s="67">
        <f>VLOOKUP(C290,'[1]Vintage Comparisons'!$B$4:$L$369,3,FALSE)</f>
        <v>16378</v>
      </c>
      <c r="W290" s="3"/>
      <c r="X290" s="68">
        <f t="shared" si="54"/>
        <v>1647.473773299561</v>
      </c>
    </row>
    <row r="291" spans="1:24" ht="12.75">
      <c r="A291" s="56" t="s">
        <v>562</v>
      </c>
      <c r="B291" s="56" t="s">
        <v>566</v>
      </c>
      <c r="C291" s="57" t="s">
        <v>567</v>
      </c>
      <c r="D291" s="58">
        <v>27.48871999979019</v>
      </c>
      <c r="E291" s="59">
        <f t="shared" si="50"/>
        <v>916.1939879409526</v>
      </c>
      <c r="F291" s="60">
        <v>9055</v>
      </c>
      <c r="G291" s="61">
        <v>8902</v>
      </c>
      <c r="H291" s="61">
        <v>9512</v>
      </c>
      <c r="I291" s="61">
        <v>10276</v>
      </c>
      <c r="J291" s="61">
        <v>11829</v>
      </c>
      <c r="K291" s="61">
        <v>17202</v>
      </c>
      <c r="L291" s="61">
        <v>21249</v>
      </c>
      <c r="M291" s="62">
        <f>VLOOKUP(C291,'[1]Vintage Comparisons'!$B$4:$L$369,11,FALSE)</f>
        <v>25185</v>
      </c>
      <c r="N291" s="63">
        <f>VLOOKUP(C291,'[1]Vintage Comparisons'!$B$4:$L$369,10,FALSE)</f>
        <v>25185</v>
      </c>
      <c r="O291" s="40">
        <f t="shared" si="52"/>
        <v>0</v>
      </c>
      <c r="P291" s="64">
        <f>VLOOKUP(C291,'[1]Vintage Comparisons'!$B$4:$L$369,9,FALSE)</f>
        <v>25270</v>
      </c>
      <c r="Q291" s="65">
        <f>VLOOKUP(C291,'[1]Vintage Comparisons'!$B$4:$L$369,8,FALSE)</f>
        <v>25274</v>
      </c>
      <c r="R291" s="66">
        <f>VLOOKUP(C291,'[1]Vintage Comparisons'!$B$4:$L$369,7,FALSE)</f>
        <v>25468</v>
      </c>
      <c r="S291" s="66">
        <f>VLOOKUP(C291,'[1]Vintage Comparisons'!$B$4:$L$369,6,FALSE)</f>
        <v>25575</v>
      </c>
      <c r="T291" s="66">
        <f>VLOOKUP(C291,'[1]Vintage Comparisons'!$B$4:$L$369,5,FALSE)</f>
        <v>25666</v>
      </c>
      <c r="U291" s="66">
        <f>VLOOKUP(C291,'[1]Vintage Comparisons'!$B$4:$L$369,4,FALSE)</f>
        <v>25698</v>
      </c>
      <c r="V291" s="67">
        <f>VLOOKUP(C291,'[1]Vintage Comparisons'!$B$4:$L$369,3,FALSE)</f>
        <v>25695</v>
      </c>
      <c r="W291" s="3"/>
      <c r="X291" s="68">
        <f t="shared" si="54"/>
        <v>934.7470526163502</v>
      </c>
    </row>
    <row r="292" spans="1:24" ht="12.75">
      <c r="A292" s="56" t="s">
        <v>562</v>
      </c>
      <c r="B292" s="56" t="s">
        <v>568</v>
      </c>
      <c r="C292" s="57" t="s">
        <v>569</v>
      </c>
      <c r="D292" s="58">
        <v>21.467697501182556</v>
      </c>
      <c r="E292" s="59">
        <f t="shared" si="50"/>
        <v>4392.832533382084</v>
      </c>
      <c r="F292" s="60">
        <v>63797</v>
      </c>
      <c r="G292" s="61">
        <v>62343</v>
      </c>
      <c r="H292" s="61">
        <v>62860</v>
      </c>
      <c r="I292" s="61">
        <v>72813</v>
      </c>
      <c r="J292" s="61">
        <v>89040</v>
      </c>
      <c r="K292" s="61">
        <v>95172</v>
      </c>
      <c r="L292" s="61">
        <v>92788</v>
      </c>
      <c r="M292" s="62">
        <f>VLOOKUP(C292,'[1]Vintage Comparisons'!$B$4:$L$369,11,FALSE)</f>
        <v>94304</v>
      </c>
      <c r="N292" s="63">
        <f>VLOOKUP(C292,'[1]Vintage Comparisons'!$B$4:$L$369,10,FALSE)</f>
        <v>94304</v>
      </c>
      <c r="O292" s="40">
        <f t="shared" si="52"/>
        <v>0</v>
      </c>
      <c r="P292" s="64">
        <f>VLOOKUP(C292,'[1]Vintage Comparisons'!$B$4:$L$369,9,FALSE)</f>
        <v>94461</v>
      </c>
      <c r="Q292" s="65">
        <f>VLOOKUP(C292,'[1]Vintage Comparisons'!$B$4:$L$369,8,FALSE)</f>
        <v>94725</v>
      </c>
      <c r="R292" s="66">
        <f>VLOOKUP(C292,'[1]Vintage Comparisons'!$B$4:$L$369,7,FALSE)</f>
        <v>95232</v>
      </c>
      <c r="S292" s="66">
        <f>VLOOKUP(C292,'[1]Vintage Comparisons'!$B$4:$L$369,6,FALSE)</f>
        <v>95027</v>
      </c>
      <c r="T292" s="66">
        <f>VLOOKUP(C292,'[1]Vintage Comparisons'!$B$4:$L$369,5,FALSE)</f>
        <v>94767</v>
      </c>
      <c r="U292" s="66">
        <f>VLOOKUP(C292,'[1]Vintage Comparisons'!$B$4:$L$369,4,FALSE)</f>
        <v>94538</v>
      </c>
      <c r="V292" s="67">
        <f>VLOOKUP(C292,'[1]Vintage Comparisons'!$B$4:$L$369,3,FALSE)</f>
        <v>94191</v>
      </c>
      <c r="W292" s="3"/>
      <c r="X292" s="68">
        <f t="shared" si="54"/>
        <v>4387.568810992025</v>
      </c>
    </row>
    <row r="293" spans="1:24" ht="12.75">
      <c r="A293" s="56" t="s">
        <v>562</v>
      </c>
      <c r="B293" s="56" t="s">
        <v>570</v>
      </c>
      <c r="C293" s="57" t="s">
        <v>571</v>
      </c>
      <c r="D293" s="58">
        <v>37.54902255535126</v>
      </c>
      <c r="E293" s="59">
        <f t="shared" si="50"/>
        <v>297.2913604753506</v>
      </c>
      <c r="F293" s="60">
        <v>1381</v>
      </c>
      <c r="G293" s="61">
        <v>1469</v>
      </c>
      <c r="H293" s="61">
        <v>1530</v>
      </c>
      <c r="I293" s="61">
        <v>1949</v>
      </c>
      <c r="J293" s="61">
        <v>2420</v>
      </c>
      <c r="K293" s="61">
        <v>6988</v>
      </c>
      <c r="L293" s="61">
        <v>10590</v>
      </c>
      <c r="M293" s="62">
        <f>VLOOKUP(C293,'[1]Vintage Comparisons'!$B$4:$L$369,11,FALSE)</f>
        <v>11163</v>
      </c>
      <c r="N293" s="63">
        <f>VLOOKUP(C293,'[1]Vintage Comparisons'!$B$4:$L$369,10,FALSE)</f>
        <v>11163</v>
      </c>
      <c r="O293" s="40">
        <f t="shared" si="52"/>
        <v>0</v>
      </c>
      <c r="P293" s="64">
        <f>VLOOKUP(C293,'[1]Vintage Comparisons'!$B$4:$L$369,9,FALSE)</f>
        <v>11195</v>
      </c>
      <c r="Q293" s="65">
        <f>VLOOKUP(C293,'[1]Vintage Comparisons'!$B$4:$L$369,8,FALSE)</f>
        <v>11283</v>
      </c>
      <c r="R293" s="66">
        <f>VLOOKUP(C293,'[1]Vintage Comparisons'!$B$4:$L$369,7,FALSE)</f>
        <v>11368</v>
      </c>
      <c r="S293" s="66">
        <f>VLOOKUP(C293,'[1]Vintage Comparisons'!$B$4:$L$369,6,FALSE)</f>
        <v>11416</v>
      </c>
      <c r="T293" s="66">
        <f>VLOOKUP(C293,'[1]Vintage Comparisons'!$B$4:$L$369,5,FALSE)</f>
        <v>11462</v>
      </c>
      <c r="U293" s="66">
        <f>VLOOKUP(C293,'[1]Vintage Comparisons'!$B$4:$L$369,4,FALSE)</f>
        <v>11551</v>
      </c>
      <c r="V293" s="67">
        <f>VLOOKUP(C293,'[1]Vintage Comparisons'!$B$4:$L$369,3,FALSE)</f>
        <v>11578</v>
      </c>
      <c r="W293" s="3"/>
      <c r="X293" s="68">
        <f t="shared" si="54"/>
        <v>308.3435789289267</v>
      </c>
    </row>
    <row r="294" spans="1:24" ht="12.75">
      <c r="A294" s="56" t="s">
        <v>562</v>
      </c>
      <c r="B294" s="56" t="s">
        <v>572</v>
      </c>
      <c r="C294" s="57" t="s">
        <v>573</v>
      </c>
      <c r="D294" s="58">
        <v>23.753043234348297</v>
      </c>
      <c r="E294" s="59">
        <f t="shared" si="50"/>
        <v>599.8389284029322</v>
      </c>
      <c r="F294" s="60">
        <v>1696</v>
      </c>
      <c r="G294" s="61">
        <v>2359</v>
      </c>
      <c r="H294" s="61">
        <v>3167</v>
      </c>
      <c r="I294" s="61">
        <v>4727</v>
      </c>
      <c r="J294" s="61">
        <v>7636</v>
      </c>
      <c r="K294" s="61">
        <v>11807</v>
      </c>
      <c r="L294" s="61">
        <v>13895</v>
      </c>
      <c r="M294" s="62">
        <f>VLOOKUP(C294,'[1]Vintage Comparisons'!$B$4:$L$369,11,FALSE)</f>
        <v>14248</v>
      </c>
      <c r="N294" s="63">
        <f>VLOOKUP(C294,'[1]Vintage Comparisons'!$B$4:$L$369,10,FALSE)</f>
        <v>14248</v>
      </c>
      <c r="O294" s="40">
        <f t="shared" si="52"/>
        <v>0</v>
      </c>
      <c r="P294" s="64">
        <f>VLOOKUP(C294,'[1]Vintage Comparisons'!$B$4:$L$369,9,FALSE)</f>
        <v>14291</v>
      </c>
      <c r="Q294" s="65">
        <f>VLOOKUP(C294,'[1]Vintage Comparisons'!$B$4:$L$369,8,FALSE)</f>
        <v>14405</v>
      </c>
      <c r="R294" s="66">
        <f>VLOOKUP(C294,'[1]Vintage Comparisons'!$B$4:$L$369,7,FALSE)</f>
        <v>14524</v>
      </c>
      <c r="S294" s="66">
        <f>VLOOKUP(C294,'[1]Vintage Comparisons'!$B$4:$L$369,6,FALSE)</f>
        <v>14611</v>
      </c>
      <c r="T294" s="66">
        <f>VLOOKUP(C294,'[1]Vintage Comparisons'!$B$4:$L$369,5,FALSE)</f>
        <v>14653</v>
      </c>
      <c r="U294" s="66">
        <f>VLOOKUP(C294,'[1]Vintage Comparisons'!$B$4:$L$369,4,FALSE)</f>
        <v>14646</v>
      </c>
      <c r="V294" s="67">
        <f>VLOOKUP(C294,'[1]Vintage Comparisons'!$B$4:$L$369,3,FALSE)</f>
        <v>14599</v>
      </c>
      <c r="W294" s="3"/>
      <c r="X294" s="68">
        <f t="shared" si="54"/>
        <v>614.6159822960701</v>
      </c>
    </row>
    <row r="295" spans="1:24" ht="12.75">
      <c r="A295" s="56" t="s">
        <v>562</v>
      </c>
      <c r="B295" s="56" t="s">
        <v>574</v>
      </c>
      <c r="C295" s="57" t="s">
        <v>575</v>
      </c>
      <c r="D295" s="58">
        <v>17.23999720811844</v>
      </c>
      <c r="E295" s="59">
        <f t="shared" si="50"/>
        <v>752.5523260462276</v>
      </c>
      <c r="F295" s="60">
        <v>3591</v>
      </c>
      <c r="G295" s="61">
        <v>3832</v>
      </c>
      <c r="H295" s="61">
        <v>4412</v>
      </c>
      <c r="I295" s="61">
        <v>6139</v>
      </c>
      <c r="J295" s="61">
        <v>8347</v>
      </c>
      <c r="K295" s="61">
        <v>9945</v>
      </c>
      <c r="L295" s="61">
        <v>11104</v>
      </c>
      <c r="M295" s="62">
        <f>VLOOKUP(C295,'[1]Vintage Comparisons'!$B$4:$L$369,11,FALSE)</f>
        <v>12974</v>
      </c>
      <c r="N295" s="63">
        <f>VLOOKUP(C295,'[1]Vintage Comparisons'!$B$4:$L$369,10,FALSE)</f>
        <v>12974</v>
      </c>
      <c r="O295" s="40">
        <f t="shared" si="52"/>
        <v>0</v>
      </c>
      <c r="P295" s="64">
        <f>VLOOKUP(C295,'[1]Vintage Comparisons'!$B$4:$L$369,9,FALSE)</f>
        <v>13043</v>
      </c>
      <c r="Q295" s="65">
        <f>VLOOKUP(C295,'[1]Vintage Comparisons'!$B$4:$L$369,8,FALSE)</f>
        <v>13266</v>
      </c>
      <c r="R295" s="66">
        <f>VLOOKUP(C295,'[1]Vintage Comparisons'!$B$4:$L$369,7,FALSE)</f>
        <v>13477</v>
      </c>
      <c r="S295" s="66">
        <f>VLOOKUP(C295,'[1]Vintage Comparisons'!$B$4:$L$369,6,FALSE)</f>
        <v>13644</v>
      </c>
      <c r="T295" s="66">
        <f>VLOOKUP(C295,'[1]Vintage Comparisons'!$B$4:$L$369,5,FALSE)</f>
        <v>13657</v>
      </c>
      <c r="U295" s="66">
        <f>VLOOKUP(C295,'[1]Vintage Comparisons'!$B$4:$L$369,4,FALSE)</f>
        <v>13846</v>
      </c>
      <c r="V295" s="67">
        <f>VLOOKUP(C295,'[1]Vintage Comparisons'!$B$4:$L$369,3,FALSE)</f>
        <v>13937</v>
      </c>
      <c r="W295" s="3"/>
      <c r="X295" s="68">
        <f t="shared" si="54"/>
        <v>808.4108037695602</v>
      </c>
    </row>
    <row r="296" spans="1:24" ht="12.75">
      <c r="A296" s="56" t="s">
        <v>562</v>
      </c>
      <c r="B296" s="56" t="s">
        <v>576</v>
      </c>
      <c r="C296" s="57" t="s">
        <v>577</v>
      </c>
      <c r="D296" s="58">
        <v>16.14746206998825</v>
      </c>
      <c r="E296" s="59">
        <f t="shared" si="50"/>
        <v>464.4692749543308</v>
      </c>
      <c r="F296" s="60">
        <v>728</v>
      </c>
      <c r="G296" s="61">
        <v>867</v>
      </c>
      <c r="H296" s="61">
        <v>944</v>
      </c>
      <c r="I296" s="61">
        <v>1599</v>
      </c>
      <c r="J296" s="61">
        <v>3537</v>
      </c>
      <c r="K296" s="61">
        <v>5513</v>
      </c>
      <c r="L296" s="61">
        <v>6526</v>
      </c>
      <c r="M296" s="62">
        <f>VLOOKUP(C296,'[1]Vintage Comparisons'!$B$4:$L$369,11,FALSE)</f>
        <v>7500</v>
      </c>
      <c r="N296" s="63">
        <f>VLOOKUP(C296,'[1]Vintage Comparisons'!$B$4:$L$369,10,FALSE)</f>
        <v>7500</v>
      </c>
      <c r="O296" s="40">
        <f t="shared" si="52"/>
        <v>0</v>
      </c>
      <c r="P296" s="64">
        <f>VLOOKUP(C296,'[1]Vintage Comparisons'!$B$4:$L$369,9,FALSE)</f>
        <v>7525</v>
      </c>
      <c r="Q296" s="65">
        <f>VLOOKUP(C296,'[1]Vintage Comparisons'!$B$4:$L$369,8,FALSE)</f>
        <v>7597</v>
      </c>
      <c r="R296" s="66">
        <f>VLOOKUP(C296,'[1]Vintage Comparisons'!$B$4:$L$369,7,FALSE)</f>
        <v>7687</v>
      </c>
      <c r="S296" s="66">
        <f>VLOOKUP(C296,'[1]Vintage Comparisons'!$B$4:$L$369,6,FALSE)</f>
        <v>7738</v>
      </c>
      <c r="T296" s="66">
        <f>VLOOKUP(C296,'[1]Vintage Comparisons'!$B$4:$L$369,5,FALSE)</f>
        <v>7760</v>
      </c>
      <c r="U296" s="66">
        <f>VLOOKUP(C296,'[1]Vintage Comparisons'!$B$4:$L$369,4,FALSE)</f>
        <v>7801</v>
      </c>
      <c r="V296" s="67">
        <f>VLOOKUP(C296,'[1]Vintage Comparisons'!$B$4:$L$369,3,FALSE)</f>
        <v>7787</v>
      </c>
      <c r="W296" s="3"/>
      <c r="X296" s="68">
        <f t="shared" si="54"/>
        <v>482.2429658759165</v>
      </c>
    </row>
    <row r="297" spans="1:24" ht="12.75">
      <c r="A297" s="56" t="s">
        <v>562</v>
      </c>
      <c r="B297" s="56" t="s">
        <v>578</v>
      </c>
      <c r="C297" s="57" t="s">
        <v>579</v>
      </c>
      <c r="D297" s="58">
        <v>15.608971148729324</v>
      </c>
      <c r="E297" s="59">
        <f t="shared" si="50"/>
        <v>843.3611590775243</v>
      </c>
      <c r="F297" s="60">
        <v>2808</v>
      </c>
      <c r="G297" s="61">
        <v>2875</v>
      </c>
      <c r="H297" s="61">
        <v>3389</v>
      </c>
      <c r="I297" s="61">
        <v>5923</v>
      </c>
      <c r="J297" s="61">
        <v>10107</v>
      </c>
      <c r="K297" s="61">
        <v>11358</v>
      </c>
      <c r="L297" s="61">
        <v>11912</v>
      </c>
      <c r="M297" s="62">
        <f>VLOOKUP(C297,'[1]Vintage Comparisons'!$B$4:$L$369,11,FALSE)</f>
        <v>13164</v>
      </c>
      <c r="N297" s="63">
        <f>VLOOKUP(C297,'[1]Vintage Comparisons'!$B$4:$L$369,10,FALSE)</f>
        <v>13164</v>
      </c>
      <c r="O297" s="40">
        <f t="shared" si="52"/>
        <v>0</v>
      </c>
      <c r="P297" s="64">
        <f>VLOOKUP(C297,'[1]Vintage Comparisons'!$B$4:$L$369,9,FALSE)</f>
        <v>13216</v>
      </c>
      <c r="Q297" s="65">
        <f>VLOOKUP(C297,'[1]Vintage Comparisons'!$B$4:$L$369,8,FALSE)</f>
        <v>13371</v>
      </c>
      <c r="R297" s="66">
        <f>VLOOKUP(C297,'[1]Vintage Comparisons'!$B$4:$L$369,7,FALSE)</f>
        <v>13564</v>
      </c>
      <c r="S297" s="66">
        <f>VLOOKUP(C297,'[1]Vintage Comparisons'!$B$4:$L$369,6,FALSE)</f>
        <v>13663</v>
      </c>
      <c r="T297" s="66">
        <f>VLOOKUP(C297,'[1]Vintage Comparisons'!$B$4:$L$369,5,FALSE)</f>
        <v>13818</v>
      </c>
      <c r="U297" s="66">
        <f>VLOOKUP(C297,'[1]Vintage Comparisons'!$B$4:$L$369,4,FALSE)</f>
        <v>14088</v>
      </c>
      <c r="V297" s="67">
        <f>VLOOKUP(C297,'[1]Vintage Comparisons'!$B$4:$L$369,3,FALSE)</f>
        <v>14115</v>
      </c>
      <c r="W297" s="3"/>
      <c r="X297" s="68">
        <f t="shared" si="54"/>
        <v>904.2876603144376</v>
      </c>
    </row>
    <row r="298" spans="1:24" ht="12.75">
      <c r="A298" s="56" t="s">
        <v>562</v>
      </c>
      <c r="B298" s="56" t="s">
        <v>580</v>
      </c>
      <c r="C298" s="57" t="s">
        <v>581</v>
      </c>
      <c r="D298" s="58">
        <v>15.01265874505043</v>
      </c>
      <c r="E298" s="59">
        <f t="shared" si="50"/>
        <v>632.4662513980368</v>
      </c>
      <c r="F298" s="60">
        <v>2184</v>
      </c>
      <c r="G298" s="61">
        <v>2570</v>
      </c>
      <c r="H298" s="61">
        <v>3264</v>
      </c>
      <c r="I298" s="61">
        <v>4370</v>
      </c>
      <c r="J298" s="61">
        <v>7148</v>
      </c>
      <c r="K298" s="61">
        <v>8617</v>
      </c>
      <c r="L298" s="61">
        <v>9028</v>
      </c>
      <c r="M298" s="62">
        <f>VLOOKUP(C298,'[1]Vintage Comparisons'!$B$4:$L$369,11,FALSE)</f>
        <v>9495</v>
      </c>
      <c r="N298" s="63">
        <f>VLOOKUP(C298,'[1]Vintage Comparisons'!$B$4:$L$369,10,FALSE)</f>
        <v>9495</v>
      </c>
      <c r="O298" s="40">
        <f t="shared" si="52"/>
        <v>0</v>
      </c>
      <c r="P298" s="64">
        <f>VLOOKUP(C298,'[1]Vintage Comparisons'!$B$4:$L$369,9,FALSE)</f>
        <v>9537</v>
      </c>
      <c r="Q298" s="65">
        <f>VLOOKUP(C298,'[1]Vintage Comparisons'!$B$4:$L$369,8,FALSE)</f>
        <v>9668</v>
      </c>
      <c r="R298" s="66">
        <f>VLOOKUP(C298,'[1]Vintage Comparisons'!$B$4:$L$369,7,FALSE)</f>
        <v>9802</v>
      </c>
      <c r="S298" s="66">
        <f>VLOOKUP(C298,'[1]Vintage Comparisons'!$B$4:$L$369,6,FALSE)</f>
        <v>9834</v>
      </c>
      <c r="T298" s="66">
        <f>VLOOKUP(C298,'[1]Vintage Comparisons'!$B$4:$L$369,5,FALSE)</f>
        <v>9873</v>
      </c>
      <c r="U298" s="66">
        <f>VLOOKUP(C298,'[1]Vintage Comparisons'!$B$4:$L$369,4,FALSE)</f>
        <v>9917</v>
      </c>
      <c r="V298" s="67">
        <f>VLOOKUP(C298,'[1]Vintage Comparisons'!$B$4:$L$369,3,FALSE)</f>
        <v>9989</v>
      </c>
      <c r="W298" s="3"/>
      <c r="X298" s="68">
        <f t="shared" si="54"/>
        <v>665.3718151885191</v>
      </c>
    </row>
    <row r="299" spans="1:24" ht="12.75">
      <c r="A299" s="56" t="s">
        <v>562</v>
      </c>
      <c r="B299" s="56" t="s">
        <v>582</v>
      </c>
      <c r="C299" s="57" t="s">
        <v>583</v>
      </c>
      <c r="D299" s="58">
        <v>22.47067630290985</v>
      </c>
      <c r="E299" s="59">
        <f t="shared" si="50"/>
        <v>884.7975793868461</v>
      </c>
      <c r="F299" s="60">
        <v>6657</v>
      </c>
      <c r="G299" s="61">
        <v>8003</v>
      </c>
      <c r="H299" s="61">
        <v>10665</v>
      </c>
      <c r="I299" s="61">
        <v>15378</v>
      </c>
      <c r="J299" s="61">
        <v>18845</v>
      </c>
      <c r="K299" s="61">
        <v>20339</v>
      </c>
      <c r="L299" s="61">
        <v>19821</v>
      </c>
      <c r="M299" s="62">
        <f>VLOOKUP(C299,'[1]Vintage Comparisons'!$B$4:$L$369,11,FALSE)</f>
        <v>19882</v>
      </c>
      <c r="N299" s="63">
        <f>VLOOKUP(C299,'[1]Vintage Comparisons'!$B$4:$L$369,10,FALSE)</f>
        <v>19882</v>
      </c>
      <c r="O299" s="40">
        <f t="shared" si="52"/>
        <v>0</v>
      </c>
      <c r="P299" s="64">
        <f>VLOOKUP(C299,'[1]Vintage Comparisons'!$B$4:$L$369,9,FALSE)</f>
        <v>19942</v>
      </c>
      <c r="Q299" s="65">
        <f>VLOOKUP(C299,'[1]Vintage Comparisons'!$B$4:$L$369,8,FALSE)</f>
        <v>20104</v>
      </c>
      <c r="R299" s="66">
        <f>VLOOKUP(C299,'[1]Vintage Comparisons'!$B$4:$L$369,7,FALSE)</f>
        <v>20171</v>
      </c>
      <c r="S299" s="66">
        <f>VLOOKUP(C299,'[1]Vintage Comparisons'!$B$4:$L$369,6,FALSE)</f>
        <v>20286</v>
      </c>
      <c r="T299" s="66">
        <f>VLOOKUP(C299,'[1]Vintage Comparisons'!$B$4:$L$369,5,FALSE)</f>
        <v>21144</v>
      </c>
      <c r="U299" s="66">
        <f>VLOOKUP(C299,'[1]Vintage Comparisons'!$B$4:$L$369,4,FALSE)</f>
        <v>21486</v>
      </c>
      <c r="V299" s="67">
        <f>VLOOKUP(C299,'[1]Vintage Comparisons'!$B$4:$L$369,3,FALSE)</f>
        <v>21784</v>
      </c>
      <c r="W299" s="3"/>
      <c r="X299" s="68">
        <f t="shared" si="54"/>
        <v>969.4412267057165</v>
      </c>
    </row>
    <row r="300" spans="1:24" ht="12.75">
      <c r="A300" s="56" t="s">
        <v>562</v>
      </c>
      <c r="B300" s="56" t="s">
        <v>584</v>
      </c>
      <c r="C300" s="57" t="s">
        <v>585</v>
      </c>
      <c r="D300" s="58">
        <v>3.02830708026886</v>
      </c>
      <c r="E300" s="59">
        <f t="shared" si="50"/>
        <v>3648.9033995254395</v>
      </c>
      <c r="F300" s="60">
        <v>2047</v>
      </c>
      <c r="G300" s="61">
        <v>2167</v>
      </c>
      <c r="H300" s="61">
        <v>3379</v>
      </c>
      <c r="I300" s="61">
        <v>7055</v>
      </c>
      <c r="J300" s="61">
        <v>9961</v>
      </c>
      <c r="K300" s="61">
        <v>9714</v>
      </c>
      <c r="L300" s="61">
        <v>10466</v>
      </c>
      <c r="M300" s="62">
        <f>VLOOKUP(C300,'[1]Vintage Comparisons'!$B$4:$L$369,11,FALSE)</f>
        <v>11050</v>
      </c>
      <c r="N300" s="63">
        <f>VLOOKUP(C300,'[1]Vintage Comparisons'!$B$4:$L$369,10,FALSE)</f>
        <v>11050</v>
      </c>
      <c r="O300" s="40">
        <f t="shared" si="52"/>
        <v>0</v>
      </c>
      <c r="P300" s="64">
        <f>VLOOKUP(C300,'[1]Vintage Comparisons'!$B$4:$L$369,9,FALSE)</f>
        <v>11093</v>
      </c>
      <c r="Q300" s="65">
        <f>VLOOKUP(C300,'[1]Vintage Comparisons'!$B$4:$L$369,8,FALSE)</f>
        <v>11223</v>
      </c>
      <c r="R300" s="66">
        <f>VLOOKUP(C300,'[1]Vintage Comparisons'!$B$4:$L$369,7,FALSE)</f>
        <v>11334</v>
      </c>
      <c r="S300" s="66">
        <f>VLOOKUP(C300,'[1]Vintage Comparisons'!$B$4:$L$369,6,FALSE)</f>
        <v>11306</v>
      </c>
      <c r="T300" s="66">
        <f>VLOOKUP(C300,'[1]Vintage Comparisons'!$B$4:$L$369,5,FALSE)</f>
        <v>11290</v>
      </c>
      <c r="U300" s="66">
        <f>VLOOKUP(C300,'[1]Vintage Comparisons'!$B$4:$L$369,4,FALSE)</f>
        <v>11268</v>
      </c>
      <c r="V300" s="67">
        <f>VLOOKUP(C300,'[1]Vintage Comparisons'!$B$4:$L$369,3,FALSE)</f>
        <v>11231</v>
      </c>
      <c r="W300" s="3"/>
      <c r="X300" s="68">
        <f t="shared" si="54"/>
        <v>3708.6727674271683</v>
      </c>
    </row>
    <row r="301" spans="1:24" ht="12.75">
      <c r="A301" s="56" t="s">
        <v>562</v>
      </c>
      <c r="B301" s="56" t="s">
        <v>586</v>
      </c>
      <c r="C301" s="57" t="s">
        <v>587</v>
      </c>
      <c r="D301" s="58">
        <v>18.52947962284088</v>
      </c>
      <c r="E301" s="59">
        <f t="shared" si="50"/>
        <v>635.7437035349365</v>
      </c>
      <c r="F301" s="60">
        <v>2672</v>
      </c>
      <c r="G301" s="61">
        <v>2783</v>
      </c>
      <c r="H301" s="61">
        <v>3461</v>
      </c>
      <c r="I301" s="61">
        <v>4302</v>
      </c>
      <c r="J301" s="61">
        <v>5999</v>
      </c>
      <c r="K301" s="61">
        <v>7362</v>
      </c>
      <c r="L301" s="61">
        <v>9045</v>
      </c>
      <c r="M301" s="62">
        <f>VLOOKUP(C301,'[1]Vintage Comparisons'!$B$4:$L$369,11,FALSE)</f>
        <v>11780</v>
      </c>
      <c r="N301" s="63">
        <f>VLOOKUP(C301,'[1]Vintage Comparisons'!$B$4:$L$369,10,FALSE)</f>
        <v>11780</v>
      </c>
      <c r="O301" s="40">
        <f t="shared" si="52"/>
        <v>0</v>
      </c>
      <c r="P301" s="64">
        <f>VLOOKUP(C301,'[1]Vintage Comparisons'!$B$4:$L$369,9,FALSE)</f>
        <v>11831</v>
      </c>
      <c r="Q301" s="65">
        <f>VLOOKUP(C301,'[1]Vintage Comparisons'!$B$4:$L$369,8,FALSE)</f>
        <v>11989</v>
      </c>
      <c r="R301" s="66">
        <f>VLOOKUP(C301,'[1]Vintage Comparisons'!$B$4:$L$369,7,FALSE)</f>
        <v>12122</v>
      </c>
      <c r="S301" s="66">
        <f>VLOOKUP(C301,'[1]Vintage Comparisons'!$B$4:$L$369,6,FALSE)</f>
        <v>12194</v>
      </c>
      <c r="T301" s="66">
        <f>VLOOKUP(C301,'[1]Vintage Comparisons'!$B$4:$L$369,5,FALSE)</f>
        <v>12314</v>
      </c>
      <c r="U301" s="66">
        <f>VLOOKUP(C301,'[1]Vintage Comparisons'!$B$4:$L$369,4,FALSE)</f>
        <v>12445</v>
      </c>
      <c r="V301" s="67">
        <f>VLOOKUP(C301,'[1]Vintage Comparisons'!$B$4:$L$369,3,FALSE)</f>
        <v>12475</v>
      </c>
      <c r="W301" s="3"/>
      <c r="X301" s="68">
        <f t="shared" si="54"/>
        <v>673.2515026823712</v>
      </c>
    </row>
    <row r="302" spans="1:24" ht="12.75">
      <c r="A302" s="56" t="s">
        <v>562</v>
      </c>
      <c r="B302" s="56" t="s">
        <v>588</v>
      </c>
      <c r="C302" s="57" t="s">
        <v>589</v>
      </c>
      <c r="D302" s="58">
        <v>29.90141999721527</v>
      </c>
      <c r="E302" s="59">
        <f t="shared" si="50"/>
        <v>328.44594005617904</v>
      </c>
      <c r="F302" s="60">
        <v>1574</v>
      </c>
      <c r="G302" s="61">
        <v>1780</v>
      </c>
      <c r="H302" s="61">
        <v>2066</v>
      </c>
      <c r="I302" s="61">
        <v>3209</v>
      </c>
      <c r="J302" s="61">
        <v>4376</v>
      </c>
      <c r="K302" s="61">
        <v>5931</v>
      </c>
      <c r="L302" s="61">
        <v>7785</v>
      </c>
      <c r="M302" s="62">
        <f>VLOOKUP(C302,'[1]Vintage Comparisons'!$B$4:$L$369,11,FALSE)</f>
        <v>9821</v>
      </c>
      <c r="N302" s="63">
        <f>VLOOKUP(C302,'[1]Vintage Comparisons'!$B$4:$L$369,10,FALSE)</f>
        <v>9821</v>
      </c>
      <c r="O302" s="40">
        <f t="shared" si="52"/>
        <v>0</v>
      </c>
      <c r="P302" s="64">
        <f>VLOOKUP(C302,'[1]Vintage Comparisons'!$B$4:$L$369,9,FALSE)</f>
        <v>9891</v>
      </c>
      <c r="Q302" s="65">
        <f>VLOOKUP(C302,'[1]Vintage Comparisons'!$B$4:$L$369,8,FALSE)</f>
        <v>10130</v>
      </c>
      <c r="R302" s="66">
        <f>VLOOKUP(C302,'[1]Vintage Comparisons'!$B$4:$L$369,7,FALSE)</f>
        <v>10344</v>
      </c>
      <c r="S302" s="66">
        <f>VLOOKUP(C302,'[1]Vintage Comparisons'!$B$4:$L$369,6,FALSE)</f>
        <v>10469</v>
      </c>
      <c r="T302" s="66">
        <f>VLOOKUP(C302,'[1]Vintage Comparisons'!$B$4:$L$369,5,FALSE)</f>
        <v>10506</v>
      </c>
      <c r="U302" s="66">
        <f>VLOOKUP(C302,'[1]Vintage Comparisons'!$B$4:$L$369,4,FALSE)</f>
        <v>10629</v>
      </c>
      <c r="V302" s="67">
        <f>VLOOKUP(C302,'[1]Vintage Comparisons'!$B$4:$L$369,3,FALSE)</f>
        <v>10641</v>
      </c>
      <c r="W302" s="3"/>
      <c r="X302" s="68">
        <f t="shared" si="54"/>
        <v>355.8693868381836</v>
      </c>
    </row>
    <row r="303" spans="1:24" ht="12.75">
      <c r="A303" s="56" t="s">
        <v>562</v>
      </c>
      <c r="B303" s="56" t="s">
        <v>590</v>
      </c>
      <c r="C303" s="57" t="s">
        <v>591</v>
      </c>
      <c r="D303" s="58">
        <v>14.629851937294006</v>
      </c>
      <c r="E303" s="59">
        <f t="shared" si="50"/>
        <v>350.1744256851016</v>
      </c>
      <c r="F303" s="60">
        <v>1638</v>
      </c>
      <c r="G303" s="61">
        <v>2030</v>
      </c>
      <c r="H303" s="61">
        <v>2250</v>
      </c>
      <c r="I303" s="61">
        <v>2881</v>
      </c>
      <c r="J303" s="61">
        <v>3466</v>
      </c>
      <c r="K303" s="61">
        <v>3932</v>
      </c>
      <c r="L303" s="61">
        <v>4496</v>
      </c>
      <c r="M303" s="62">
        <f>VLOOKUP(C303,'[1]Vintage Comparisons'!$B$4:$L$369,11,FALSE)</f>
        <v>5123</v>
      </c>
      <c r="N303" s="63">
        <f>VLOOKUP(C303,'[1]Vintage Comparisons'!$B$4:$L$369,10,FALSE)</f>
        <v>5123</v>
      </c>
      <c r="O303" s="40">
        <f t="shared" si="52"/>
        <v>0</v>
      </c>
      <c r="P303" s="64">
        <f>VLOOKUP(C303,'[1]Vintage Comparisons'!$B$4:$L$369,9,FALSE)</f>
        <v>5146</v>
      </c>
      <c r="Q303" s="65">
        <f>VLOOKUP(C303,'[1]Vintage Comparisons'!$B$4:$L$369,8,FALSE)</f>
        <v>5217</v>
      </c>
      <c r="R303" s="66">
        <f>VLOOKUP(C303,'[1]Vintage Comparisons'!$B$4:$L$369,7,FALSE)</f>
        <v>5278</v>
      </c>
      <c r="S303" s="66">
        <f>VLOOKUP(C303,'[1]Vintage Comparisons'!$B$4:$L$369,6,FALSE)</f>
        <v>5290</v>
      </c>
      <c r="T303" s="66">
        <f>VLOOKUP(C303,'[1]Vintage Comparisons'!$B$4:$L$369,5,FALSE)</f>
        <v>5297</v>
      </c>
      <c r="U303" s="66">
        <f>VLOOKUP(C303,'[1]Vintage Comparisons'!$B$4:$L$369,4,FALSE)</f>
        <v>5314</v>
      </c>
      <c r="V303" s="67">
        <f>VLOOKUP(C303,'[1]Vintage Comparisons'!$B$4:$L$369,3,FALSE)</f>
        <v>5285</v>
      </c>
      <c r="W303" s="3"/>
      <c r="X303" s="68">
        <f t="shared" si="54"/>
        <v>361.2476751406914</v>
      </c>
    </row>
    <row r="304" spans="1:24" ht="12.75">
      <c r="A304" s="56" t="s">
        <v>562</v>
      </c>
      <c r="B304" s="56" t="s">
        <v>592</v>
      </c>
      <c r="C304" s="57" t="s">
        <v>593</v>
      </c>
      <c r="D304" s="58">
        <v>28.454670011997223</v>
      </c>
      <c r="E304" s="59">
        <f t="shared" si="50"/>
        <v>854.833318739749</v>
      </c>
      <c r="F304" s="60">
        <v>1625</v>
      </c>
      <c r="G304" s="61">
        <v>2419</v>
      </c>
      <c r="H304" s="61">
        <v>3267</v>
      </c>
      <c r="I304" s="61">
        <v>6748</v>
      </c>
      <c r="J304" s="61">
        <v>15223</v>
      </c>
      <c r="K304" s="61">
        <v>20916</v>
      </c>
      <c r="L304" s="61">
        <v>21531</v>
      </c>
      <c r="M304" s="62">
        <f>VLOOKUP(C304,'[1]Vintage Comparisons'!$B$4:$L$369,11,FALSE)</f>
        <v>24324</v>
      </c>
      <c r="N304" s="63">
        <f>VLOOKUP(C304,'[1]Vintage Comparisons'!$B$4:$L$369,10,FALSE)</f>
        <v>24324</v>
      </c>
      <c r="O304" s="40">
        <f t="shared" si="52"/>
        <v>0</v>
      </c>
      <c r="P304" s="64">
        <f>VLOOKUP(C304,'[1]Vintage Comparisons'!$B$4:$L$369,9,FALSE)</f>
        <v>24397</v>
      </c>
      <c r="Q304" s="65">
        <f>VLOOKUP(C304,'[1]Vintage Comparisons'!$B$4:$L$369,8,FALSE)</f>
        <v>24595</v>
      </c>
      <c r="R304" s="66">
        <f>VLOOKUP(C304,'[1]Vintage Comparisons'!$B$4:$L$369,7,FALSE)</f>
        <v>24775</v>
      </c>
      <c r="S304" s="66">
        <f>VLOOKUP(C304,'[1]Vintage Comparisons'!$B$4:$L$369,6,FALSE)</f>
        <v>24766</v>
      </c>
      <c r="T304" s="66">
        <f>VLOOKUP(C304,'[1]Vintage Comparisons'!$B$4:$L$369,5,FALSE)</f>
        <v>24753</v>
      </c>
      <c r="U304" s="66">
        <f>VLOOKUP(C304,'[1]Vintage Comparisons'!$B$4:$L$369,4,FALSE)</f>
        <v>24866</v>
      </c>
      <c r="V304" s="67">
        <f>VLOOKUP(C304,'[1]Vintage Comparisons'!$B$4:$L$369,3,FALSE)</f>
        <v>24836</v>
      </c>
      <c r="W304" s="3"/>
      <c r="X304" s="68">
        <f t="shared" si="54"/>
        <v>872.826850198175</v>
      </c>
    </row>
    <row r="305" spans="1:24" ht="12.75">
      <c r="A305" s="56" t="s">
        <v>562</v>
      </c>
      <c r="B305" s="56" t="s">
        <v>594</v>
      </c>
      <c r="C305" s="57" t="s">
        <v>595</v>
      </c>
      <c r="D305" s="58">
        <v>16.478377103805542</v>
      </c>
      <c r="E305" s="59">
        <f t="shared" si="50"/>
        <v>380.377264127088</v>
      </c>
      <c r="F305" s="60">
        <v>1501</v>
      </c>
      <c r="G305" s="61">
        <v>1608</v>
      </c>
      <c r="H305" s="61">
        <v>2265</v>
      </c>
      <c r="I305" s="61">
        <v>3117</v>
      </c>
      <c r="J305" s="61">
        <v>4500</v>
      </c>
      <c r="K305" s="61">
        <v>5597</v>
      </c>
      <c r="L305" s="61">
        <v>5850</v>
      </c>
      <c r="M305" s="62">
        <f>VLOOKUP(C305,'[1]Vintage Comparisons'!$B$4:$L$369,11,FALSE)</f>
        <v>6268</v>
      </c>
      <c r="N305" s="63">
        <f>VLOOKUP(C305,'[1]Vintage Comparisons'!$B$4:$L$369,10,FALSE)</f>
        <v>6268</v>
      </c>
      <c r="O305" s="40">
        <f t="shared" si="52"/>
        <v>0</v>
      </c>
      <c r="P305" s="64">
        <f>VLOOKUP(C305,'[1]Vintage Comparisons'!$B$4:$L$369,9,FALSE)</f>
        <v>6287</v>
      </c>
      <c r="Q305" s="65">
        <f>VLOOKUP(C305,'[1]Vintage Comparisons'!$B$4:$L$369,8,FALSE)</f>
        <v>6336</v>
      </c>
      <c r="R305" s="66">
        <f>VLOOKUP(C305,'[1]Vintage Comparisons'!$B$4:$L$369,7,FALSE)</f>
        <v>6382</v>
      </c>
      <c r="S305" s="66">
        <f>VLOOKUP(C305,'[1]Vintage Comparisons'!$B$4:$L$369,6,FALSE)</f>
        <v>6454</v>
      </c>
      <c r="T305" s="66">
        <f>VLOOKUP(C305,'[1]Vintage Comparisons'!$B$4:$L$369,5,FALSE)</f>
        <v>6451</v>
      </c>
      <c r="U305" s="66">
        <f>VLOOKUP(C305,'[1]Vintage Comparisons'!$B$4:$L$369,4,FALSE)</f>
        <v>6472</v>
      </c>
      <c r="V305" s="67">
        <f>VLOOKUP(C305,'[1]Vintage Comparisons'!$B$4:$L$369,3,FALSE)</f>
        <v>6471</v>
      </c>
      <c r="W305" s="3"/>
      <c r="X305" s="68">
        <f t="shared" si="54"/>
        <v>392.6964384439034</v>
      </c>
    </row>
    <row r="306" spans="1:24" ht="12.75">
      <c r="A306" s="56" t="s">
        <v>562</v>
      </c>
      <c r="B306" s="56" t="s">
        <v>596</v>
      </c>
      <c r="C306" s="57" t="s">
        <v>597</v>
      </c>
      <c r="D306" s="58">
        <v>69.55392026901245</v>
      </c>
      <c r="E306" s="59">
        <f t="shared" si="50"/>
        <v>286.6984337169573</v>
      </c>
      <c r="F306" s="60">
        <v>8608</v>
      </c>
      <c r="G306" s="61">
        <v>9032</v>
      </c>
      <c r="H306" s="61">
        <v>10164</v>
      </c>
      <c r="I306" s="61">
        <v>11065</v>
      </c>
      <c r="J306" s="61">
        <v>13607</v>
      </c>
      <c r="K306" s="61">
        <v>16404</v>
      </c>
      <c r="L306" s="61">
        <v>17867</v>
      </c>
      <c r="M306" s="62">
        <f>VLOOKUP(C306,'[1]Vintage Comparisons'!$B$4:$L$369,11,FALSE)</f>
        <v>19941</v>
      </c>
      <c r="N306" s="63">
        <f>VLOOKUP(C306,'[1]Vintage Comparisons'!$B$4:$L$369,10,FALSE)</f>
        <v>19941</v>
      </c>
      <c r="O306" s="40">
        <f t="shared" si="52"/>
        <v>0</v>
      </c>
      <c r="P306" s="64">
        <f>VLOOKUP(C306,'[1]Vintage Comparisons'!$B$4:$L$369,9,FALSE)</f>
        <v>20034</v>
      </c>
      <c r="Q306" s="65">
        <f>VLOOKUP(C306,'[1]Vintage Comparisons'!$B$4:$L$369,8,FALSE)</f>
        <v>20331</v>
      </c>
      <c r="R306" s="66">
        <f>VLOOKUP(C306,'[1]Vintage Comparisons'!$B$4:$L$369,7,FALSE)</f>
        <v>20677</v>
      </c>
      <c r="S306" s="66">
        <f>VLOOKUP(C306,'[1]Vintage Comparisons'!$B$4:$L$369,6,FALSE)</f>
        <v>20884</v>
      </c>
      <c r="T306" s="66">
        <f>VLOOKUP(C306,'[1]Vintage Comparisons'!$B$4:$L$369,5,FALSE)</f>
        <v>21068</v>
      </c>
      <c r="U306" s="66">
        <f>VLOOKUP(C306,'[1]Vintage Comparisons'!$B$4:$L$369,4,FALSE)</f>
        <v>21178</v>
      </c>
      <c r="V306" s="67">
        <f>VLOOKUP(C306,'[1]Vintage Comparisons'!$B$4:$L$369,3,FALSE)</f>
        <v>21305</v>
      </c>
      <c r="W306" s="3"/>
      <c r="X306" s="68">
        <f t="shared" si="54"/>
        <v>306.3091184163169</v>
      </c>
    </row>
    <row r="307" spans="1:24" ht="12.75">
      <c r="A307" s="56" t="s">
        <v>562</v>
      </c>
      <c r="B307" s="56" t="s">
        <v>598</v>
      </c>
      <c r="C307" s="57" t="s">
        <v>599</v>
      </c>
      <c r="D307" s="58">
        <v>20.874917566776276</v>
      </c>
      <c r="E307" s="59">
        <f t="shared" si="50"/>
        <v>467.7862783775301</v>
      </c>
      <c r="F307" s="60">
        <v>1519</v>
      </c>
      <c r="G307" s="61">
        <v>1871</v>
      </c>
      <c r="H307" s="61">
        <v>2515</v>
      </c>
      <c r="I307" s="61">
        <v>5207</v>
      </c>
      <c r="J307" s="61">
        <v>7796</v>
      </c>
      <c r="K307" s="61">
        <v>9182</v>
      </c>
      <c r="L307" s="61">
        <v>9279</v>
      </c>
      <c r="M307" s="62">
        <f>VLOOKUP(C307,'[1]Vintage Comparisons'!$B$4:$L$369,11,FALSE)</f>
        <v>9765</v>
      </c>
      <c r="N307" s="63">
        <f>VLOOKUP(C307,'[1]Vintage Comparisons'!$B$4:$L$369,10,FALSE)</f>
        <v>9765</v>
      </c>
      <c r="O307" s="40">
        <f t="shared" si="52"/>
        <v>0</v>
      </c>
      <c r="P307" s="64">
        <f>VLOOKUP(C307,'[1]Vintage Comparisons'!$B$4:$L$369,9,FALSE)</f>
        <v>9824</v>
      </c>
      <c r="Q307" s="65">
        <f>VLOOKUP(C307,'[1]Vintage Comparisons'!$B$4:$L$369,8,FALSE)</f>
        <v>10016</v>
      </c>
      <c r="R307" s="66">
        <f>VLOOKUP(C307,'[1]Vintage Comparisons'!$B$4:$L$369,7,FALSE)</f>
        <v>10136</v>
      </c>
      <c r="S307" s="66">
        <f>VLOOKUP(C307,'[1]Vintage Comparisons'!$B$4:$L$369,6,FALSE)</f>
        <v>10265</v>
      </c>
      <c r="T307" s="66">
        <f>VLOOKUP(C307,'[1]Vintage Comparisons'!$B$4:$L$369,5,FALSE)</f>
        <v>10364</v>
      </c>
      <c r="U307" s="66">
        <f>VLOOKUP(C307,'[1]Vintage Comparisons'!$B$4:$L$369,4,FALSE)</f>
        <v>10386</v>
      </c>
      <c r="V307" s="67">
        <f>VLOOKUP(C307,'[1]Vintage Comparisons'!$B$4:$L$369,3,FALSE)</f>
        <v>10369</v>
      </c>
      <c r="W307" s="3"/>
      <c r="X307" s="68">
        <f t="shared" si="54"/>
        <v>496.7205243724126</v>
      </c>
    </row>
    <row r="308" spans="1:24" ht="12.75">
      <c r="A308" s="56" t="s">
        <v>562</v>
      </c>
      <c r="B308" s="56" t="s">
        <v>600</v>
      </c>
      <c r="C308" s="57" t="s">
        <v>601</v>
      </c>
      <c r="D308" s="58">
        <v>21.8433695435524</v>
      </c>
      <c r="E308" s="59">
        <f t="shared" si="50"/>
        <v>774.9262295018223</v>
      </c>
      <c r="F308" s="60">
        <v>1492</v>
      </c>
      <c r="G308" s="61">
        <v>1718</v>
      </c>
      <c r="H308" s="61">
        <v>2579</v>
      </c>
      <c r="I308" s="61">
        <v>4919</v>
      </c>
      <c r="J308" s="61">
        <v>11193</v>
      </c>
      <c r="K308" s="61">
        <v>13487</v>
      </c>
      <c r="L308" s="61">
        <v>14544</v>
      </c>
      <c r="M308" s="62">
        <f>VLOOKUP(C308,'[1]Vintage Comparisons'!$B$4:$L$369,11,FALSE)</f>
        <v>16927</v>
      </c>
      <c r="N308" s="63">
        <f>VLOOKUP(C308,'[1]Vintage Comparisons'!$B$4:$L$369,10,FALSE)</f>
        <v>16927</v>
      </c>
      <c r="O308" s="40">
        <f t="shared" si="52"/>
        <v>0</v>
      </c>
      <c r="P308" s="64">
        <f>VLOOKUP(C308,'[1]Vintage Comparisons'!$B$4:$L$369,9,FALSE)</f>
        <v>17005</v>
      </c>
      <c r="Q308" s="65">
        <f>VLOOKUP(C308,'[1]Vintage Comparisons'!$B$4:$L$369,8,FALSE)</f>
        <v>17248</v>
      </c>
      <c r="R308" s="66">
        <f>VLOOKUP(C308,'[1]Vintage Comparisons'!$B$4:$L$369,7,FALSE)</f>
        <v>17498</v>
      </c>
      <c r="S308" s="66">
        <f>VLOOKUP(C308,'[1]Vintage Comparisons'!$B$4:$L$369,6,FALSE)</f>
        <v>17649</v>
      </c>
      <c r="T308" s="66">
        <f>VLOOKUP(C308,'[1]Vintage Comparisons'!$B$4:$L$369,5,FALSE)</f>
        <v>17670</v>
      </c>
      <c r="U308" s="66">
        <f>VLOOKUP(C308,'[1]Vintage Comparisons'!$B$4:$L$369,4,FALSE)</f>
        <v>18078</v>
      </c>
      <c r="V308" s="67">
        <f>VLOOKUP(C308,'[1]Vintage Comparisons'!$B$4:$L$369,3,FALSE)</f>
        <v>18739</v>
      </c>
      <c r="W308" s="3"/>
      <c r="X308" s="68">
        <f t="shared" si="54"/>
        <v>857.8804640299313</v>
      </c>
    </row>
    <row r="309" spans="1:24" ht="12.75">
      <c r="A309" s="56" t="s">
        <v>562</v>
      </c>
      <c r="B309" s="56" t="s">
        <v>602</v>
      </c>
      <c r="C309" s="57" t="s">
        <v>603</v>
      </c>
      <c r="D309" s="58">
        <v>96.46094989776611</v>
      </c>
      <c r="E309" s="59">
        <f t="shared" si="50"/>
        <v>535.9785494005105</v>
      </c>
      <c r="F309" s="60">
        <v>13042</v>
      </c>
      <c r="G309" s="61">
        <v>13100</v>
      </c>
      <c r="H309" s="61">
        <v>13608</v>
      </c>
      <c r="I309" s="61">
        <v>14445</v>
      </c>
      <c r="J309" s="61">
        <v>18606</v>
      </c>
      <c r="K309" s="61">
        <v>35913</v>
      </c>
      <c r="L309" s="61">
        <v>45608</v>
      </c>
      <c r="M309" s="62">
        <f>VLOOKUP(C309,'[1]Vintage Comparisons'!$B$4:$L$369,11,FALSE)</f>
        <v>51701</v>
      </c>
      <c r="N309" s="63">
        <f>VLOOKUP(C309,'[1]Vintage Comparisons'!$B$4:$L$369,10,FALSE)</f>
        <v>51701</v>
      </c>
      <c r="O309" s="40">
        <f t="shared" si="52"/>
        <v>0</v>
      </c>
      <c r="P309" s="64">
        <f>VLOOKUP(C309,'[1]Vintage Comparisons'!$B$4:$L$369,9,FALSE)</f>
        <v>51963</v>
      </c>
      <c r="Q309" s="65">
        <f>VLOOKUP(C309,'[1]Vintage Comparisons'!$B$4:$L$369,8,FALSE)</f>
        <v>52869</v>
      </c>
      <c r="R309" s="66">
        <f>VLOOKUP(C309,'[1]Vintage Comparisons'!$B$4:$L$369,7,FALSE)</f>
        <v>53568</v>
      </c>
      <c r="S309" s="66">
        <f>VLOOKUP(C309,'[1]Vintage Comparisons'!$B$4:$L$369,6,FALSE)</f>
        <v>54070</v>
      </c>
      <c r="T309" s="66">
        <f>VLOOKUP(C309,'[1]Vintage Comparisons'!$B$4:$L$369,5,FALSE)</f>
        <v>54468</v>
      </c>
      <c r="U309" s="66">
        <f>VLOOKUP(C309,'[1]Vintage Comparisons'!$B$4:$L$369,4,FALSE)</f>
        <v>54871</v>
      </c>
      <c r="V309" s="67">
        <f>VLOOKUP(C309,'[1]Vintage Comparisons'!$B$4:$L$369,3,FALSE)</f>
        <v>55516</v>
      </c>
      <c r="W309" s="3"/>
      <c r="X309" s="68">
        <f t="shared" si="54"/>
        <v>575.5282325007009</v>
      </c>
    </row>
    <row r="310" spans="1:24" ht="12.75">
      <c r="A310" s="56" t="s">
        <v>562</v>
      </c>
      <c r="B310" s="56" t="s">
        <v>604</v>
      </c>
      <c r="C310" s="57" t="s">
        <v>605</v>
      </c>
      <c r="D310" s="58">
        <v>14.78792679309845</v>
      </c>
      <c r="E310" s="59">
        <f t="shared" si="50"/>
        <v>178.32114243564502</v>
      </c>
      <c r="F310" s="60">
        <v>511</v>
      </c>
      <c r="G310" s="61">
        <v>532</v>
      </c>
      <c r="H310" s="61">
        <v>697</v>
      </c>
      <c r="I310" s="61">
        <v>821</v>
      </c>
      <c r="J310" s="61">
        <v>1224</v>
      </c>
      <c r="K310" s="61">
        <v>1974</v>
      </c>
      <c r="L310" s="61">
        <v>2384</v>
      </c>
      <c r="M310" s="62">
        <f>VLOOKUP(C310,'[1]Vintage Comparisons'!$B$4:$L$369,11,FALSE)</f>
        <v>2637</v>
      </c>
      <c r="N310" s="63">
        <f>VLOOKUP(C310,'[1]Vintage Comparisons'!$B$4:$L$369,10,FALSE)</f>
        <v>2637</v>
      </c>
      <c r="O310" s="40">
        <f t="shared" si="52"/>
        <v>0</v>
      </c>
      <c r="P310" s="64">
        <f>VLOOKUP(C310,'[1]Vintage Comparisons'!$B$4:$L$369,9,FALSE)</f>
        <v>2645</v>
      </c>
      <c r="Q310" s="65">
        <f>VLOOKUP(C310,'[1]Vintage Comparisons'!$B$4:$L$369,8,FALSE)</f>
        <v>2668</v>
      </c>
      <c r="R310" s="66">
        <f>VLOOKUP(C310,'[1]Vintage Comparisons'!$B$4:$L$369,7,FALSE)</f>
        <v>2698</v>
      </c>
      <c r="S310" s="66">
        <f>VLOOKUP(C310,'[1]Vintage Comparisons'!$B$4:$L$369,6,FALSE)</f>
        <v>2725</v>
      </c>
      <c r="T310" s="66">
        <f>VLOOKUP(C310,'[1]Vintage Comparisons'!$B$4:$L$369,5,FALSE)</f>
        <v>2748</v>
      </c>
      <c r="U310" s="66">
        <f>VLOOKUP(C310,'[1]Vintage Comparisons'!$B$4:$L$369,4,FALSE)</f>
        <v>2778</v>
      </c>
      <c r="V310" s="67">
        <f>VLOOKUP(C310,'[1]Vintage Comparisons'!$B$4:$L$369,3,FALSE)</f>
        <v>2764</v>
      </c>
      <c r="W310" s="3"/>
      <c r="X310" s="68">
        <f t="shared" si="54"/>
        <v>186.90922931062678</v>
      </c>
    </row>
    <row r="311" spans="1:24" ht="12.75">
      <c r="A311" s="56" t="s">
        <v>562</v>
      </c>
      <c r="B311" s="56" t="s">
        <v>606</v>
      </c>
      <c r="C311" s="57" t="s">
        <v>607</v>
      </c>
      <c r="D311" s="58">
        <v>33.93185019493103</v>
      </c>
      <c r="E311" s="59">
        <f t="shared" si="50"/>
        <v>135.00590075940926</v>
      </c>
      <c r="F311" s="60">
        <v>1141</v>
      </c>
      <c r="G311" s="61">
        <v>1269</v>
      </c>
      <c r="H311" s="61">
        <v>1328</v>
      </c>
      <c r="I311" s="61">
        <v>1559</v>
      </c>
      <c r="J311" s="61">
        <v>1770</v>
      </c>
      <c r="K311" s="61">
        <v>3205</v>
      </c>
      <c r="L311" s="61">
        <v>3921</v>
      </c>
      <c r="M311" s="62">
        <f>VLOOKUP(C311,'[1]Vintage Comparisons'!$B$4:$L$369,11,FALSE)</f>
        <v>4581</v>
      </c>
      <c r="N311" s="63">
        <f>VLOOKUP(C311,'[1]Vintage Comparisons'!$B$4:$L$369,10,FALSE)</f>
        <v>4581</v>
      </c>
      <c r="O311" s="40">
        <f t="shared" si="52"/>
        <v>0</v>
      </c>
      <c r="P311" s="64">
        <f>VLOOKUP(C311,'[1]Vintage Comparisons'!$B$4:$L$369,9,FALSE)</f>
        <v>4630</v>
      </c>
      <c r="Q311" s="65">
        <f>VLOOKUP(C311,'[1]Vintage Comparisons'!$B$4:$L$369,8,FALSE)</f>
        <v>4810</v>
      </c>
      <c r="R311" s="66">
        <f>VLOOKUP(C311,'[1]Vintage Comparisons'!$B$4:$L$369,7,FALSE)</f>
        <v>4930</v>
      </c>
      <c r="S311" s="66">
        <f>VLOOKUP(C311,'[1]Vintage Comparisons'!$B$4:$L$369,6,FALSE)</f>
        <v>5068</v>
      </c>
      <c r="T311" s="66">
        <f>VLOOKUP(C311,'[1]Vintage Comparisons'!$B$4:$L$369,5,FALSE)</f>
        <v>5189</v>
      </c>
      <c r="U311" s="66">
        <f>VLOOKUP(C311,'[1]Vintage Comparisons'!$B$4:$L$369,4,FALSE)</f>
        <v>5305</v>
      </c>
      <c r="V311" s="67">
        <f>VLOOKUP(C311,'[1]Vintage Comparisons'!$B$4:$L$369,3,FALSE)</f>
        <v>5406</v>
      </c>
      <c r="W311" s="3"/>
      <c r="X311" s="68">
        <f t="shared" si="54"/>
        <v>159.31934064731857</v>
      </c>
    </row>
    <row r="312" spans="1:24" ht="12.75">
      <c r="A312" s="56" t="s">
        <v>562</v>
      </c>
      <c r="B312" s="56" t="s">
        <v>608</v>
      </c>
      <c r="C312" s="57" t="s">
        <v>609</v>
      </c>
      <c r="D312" s="58">
        <v>10.022351443767548</v>
      </c>
      <c r="E312" s="59">
        <f t="shared" si="50"/>
        <v>1763.0593079020575</v>
      </c>
      <c r="F312" s="60">
        <v>7524</v>
      </c>
      <c r="G312" s="61">
        <v>8087</v>
      </c>
      <c r="H312" s="61">
        <v>8960</v>
      </c>
      <c r="I312" s="61">
        <v>13119</v>
      </c>
      <c r="J312" s="61">
        <v>15674</v>
      </c>
      <c r="K312" s="61">
        <v>15695</v>
      </c>
      <c r="L312" s="61">
        <v>16123</v>
      </c>
      <c r="M312" s="62">
        <f>VLOOKUP(C312,'[1]Vintage Comparisons'!$B$4:$L$369,11,FALSE)</f>
        <v>17670</v>
      </c>
      <c r="N312" s="63">
        <f>VLOOKUP(C312,'[1]Vintage Comparisons'!$B$4:$L$369,10,FALSE)</f>
        <v>17670</v>
      </c>
      <c r="O312" s="40">
        <f t="shared" si="52"/>
        <v>0</v>
      </c>
      <c r="P312" s="64">
        <f>VLOOKUP(C312,'[1]Vintage Comparisons'!$B$4:$L$369,9,FALSE)</f>
        <v>17717</v>
      </c>
      <c r="Q312" s="65">
        <f>VLOOKUP(C312,'[1]Vintage Comparisons'!$B$4:$L$369,8,FALSE)</f>
        <v>17830</v>
      </c>
      <c r="R312" s="66">
        <f>VLOOKUP(C312,'[1]Vintage Comparisons'!$B$4:$L$369,7,FALSE)</f>
        <v>17953</v>
      </c>
      <c r="S312" s="66">
        <f>VLOOKUP(C312,'[1]Vintage Comparisons'!$B$4:$L$369,6,FALSE)</f>
        <v>17898</v>
      </c>
      <c r="T312" s="66">
        <f>VLOOKUP(C312,'[1]Vintage Comparisons'!$B$4:$L$369,5,FALSE)</f>
        <v>17815</v>
      </c>
      <c r="U312" s="66">
        <f>VLOOKUP(C312,'[1]Vintage Comparisons'!$B$4:$L$369,4,FALSE)</f>
        <v>17821</v>
      </c>
      <c r="V312" s="67">
        <f>VLOOKUP(C312,'[1]Vintage Comparisons'!$B$4:$L$369,3,FALSE)</f>
        <v>17896</v>
      </c>
      <c r="W312" s="3"/>
      <c r="X312" s="68">
        <f t="shared" si="54"/>
        <v>1785.6089062940137</v>
      </c>
    </row>
    <row r="313" spans="1:24" ht="12.75">
      <c r="A313" s="56" t="s">
        <v>562</v>
      </c>
      <c r="B313" s="56" t="s">
        <v>610</v>
      </c>
      <c r="C313" s="57" t="s">
        <v>611</v>
      </c>
      <c r="D313" s="58">
        <v>17.182512402534485</v>
      </c>
      <c r="E313" s="59">
        <f t="shared" si="50"/>
        <v>1039.6034981103894</v>
      </c>
      <c r="F313" s="60">
        <v>3118</v>
      </c>
      <c r="G313" s="61">
        <v>4130</v>
      </c>
      <c r="H313" s="61">
        <v>5993</v>
      </c>
      <c r="I313" s="61">
        <v>11214</v>
      </c>
      <c r="J313" s="61">
        <v>16973</v>
      </c>
      <c r="K313" s="61">
        <v>17317</v>
      </c>
      <c r="L313" s="61">
        <v>16786</v>
      </c>
      <c r="M313" s="62">
        <f>VLOOKUP(C313,'[1]Vintage Comparisons'!$B$4:$L$369,11,FALSE)</f>
        <v>17863</v>
      </c>
      <c r="N313" s="63">
        <f>VLOOKUP(C313,'[1]Vintage Comparisons'!$B$4:$L$369,10,FALSE)</f>
        <v>17863</v>
      </c>
      <c r="O313" s="40">
        <f t="shared" si="52"/>
        <v>0</v>
      </c>
      <c r="P313" s="64">
        <f>VLOOKUP(C313,'[1]Vintage Comparisons'!$B$4:$L$369,9,FALSE)</f>
        <v>17904</v>
      </c>
      <c r="Q313" s="65">
        <f>VLOOKUP(C313,'[1]Vintage Comparisons'!$B$4:$L$369,8,FALSE)</f>
        <v>17997</v>
      </c>
      <c r="R313" s="66">
        <f>VLOOKUP(C313,'[1]Vintage Comparisons'!$B$4:$L$369,7,FALSE)</f>
        <v>18120</v>
      </c>
      <c r="S313" s="66">
        <f>VLOOKUP(C313,'[1]Vintage Comparisons'!$B$4:$L$369,6,FALSE)</f>
        <v>18165</v>
      </c>
      <c r="T313" s="66">
        <f>VLOOKUP(C313,'[1]Vintage Comparisons'!$B$4:$L$369,5,FALSE)</f>
        <v>18149</v>
      </c>
      <c r="U313" s="66">
        <f>VLOOKUP(C313,'[1]Vintage Comparisons'!$B$4:$L$369,4,FALSE)</f>
        <v>18102</v>
      </c>
      <c r="V313" s="67">
        <f>VLOOKUP(C313,'[1]Vintage Comparisons'!$B$4:$L$369,3,FALSE)</f>
        <v>18083</v>
      </c>
      <c r="W313" s="3"/>
      <c r="X313" s="68">
        <f t="shared" si="54"/>
        <v>1052.4072135884326</v>
      </c>
    </row>
    <row r="314" spans="1:24" ht="12.75">
      <c r="A314" s="56" t="s">
        <v>562</v>
      </c>
      <c r="B314" s="56" t="s">
        <v>612</v>
      </c>
      <c r="C314" s="57" t="s">
        <v>613</v>
      </c>
      <c r="D314" s="58">
        <v>35.795111298561096</v>
      </c>
      <c r="E314" s="59">
        <f t="shared" si="50"/>
        <v>568.0943364134039</v>
      </c>
      <c r="F314" s="60">
        <v>5686</v>
      </c>
      <c r="G314" s="61">
        <v>6364</v>
      </c>
      <c r="H314" s="61">
        <v>7569</v>
      </c>
      <c r="I314" s="61">
        <v>9461</v>
      </c>
      <c r="J314" s="61">
        <v>11492</v>
      </c>
      <c r="K314" s="61">
        <v>18457</v>
      </c>
      <c r="L314" s="61">
        <v>19232</v>
      </c>
      <c r="M314" s="62">
        <f>VLOOKUP(C314,'[1]Vintage Comparisons'!$B$4:$L$369,11,FALSE)</f>
        <v>20335</v>
      </c>
      <c r="N314" s="63">
        <f>VLOOKUP(C314,'[1]Vintage Comparisons'!$B$4:$L$369,10,FALSE)</f>
        <v>20335</v>
      </c>
      <c r="O314" s="40">
        <f t="shared" si="52"/>
        <v>0</v>
      </c>
      <c r="P314" s="64">
        <f>VLOOKUP(C314,'[1]Vintage Comparisons'!$B$4:$L$369,9,FALSE)</f>
        <v>20412</v>
      </c>
      <c r="Q314" s="65">
        <f>VLOOKUP(C314,'[1]Vintage Comparisons'!$B$4:$L$369,8,FALSE)</f>
        <v>20644</v>
      </c>
      <c r="R314" s="66">
        <f>VLOOKUP(C314,'[1]Vintage Comparisons'!$B$4:$L$369,7,FALSE)</f>
        <v>20878</v>
      </c>
      <c r="S314" s="66">
        <f>VLOOKUP(C314,'[1]Vintage Comparisons'!$B$4:$L$369,6,FALSE)</f>
        <v>21050</v>
      </c>
      <c r="T314" s="66">
        <f>VLOOKUP(C314,'[1]Vintage Comparisons'!$B$4:$L$369,5,FALSE)</f>
        <v>21170</v>
      </c>
      <c r="U314" s="66">
        <f>VLOOKUP(C314,'[1]Vintage Comparisons'!$B$4:$L$369,4,FALSE)</f>
        <v>21276</v>
      </c>
      <c r="V314" s="67">
        <f>VLOOKUP(C314,'[1]Vintage Comparisons'!$B$4:$L$369,3,FALSE)</f>
        <v>21324</v>
      </c>
      <c r="W314" s="3"/>
      <c r="X314" s="68">
        <f t="shared" si="54"/>
        <v>595.7238077049138</v>
      </c>
    </row>
    <row r="315" spans="1:24" ht="12.75">
      <c r="A315" s="56" t="s">
        <v>562</v>
      </c>
      <c r="B315" s="56" t="s">
        <v>614</v>
      </c>
      <c r="C315" s="57" t="s">
        <v>615</v>
      </c>
      <c r="D315" s="58">
        <v>15.740682572126389</v>
      </c>
      <c r="E315" s="59">
        <f t="shared" si="50"/>
        <v>421.4556751018848</v>
      </c>
      <c r="F315" s="60">
        <v>3206</v>
      </c>
      <c r="G315" s="61">
        <v>3247</v>
      </c>
      <c r="H315" s="61">
        <v>4059</v>
      </c>
      <c r="I315" s="61">
        <v>5061</v>
      </c>
      <c r="J315" s="61">
        <v>7152</v>
      </c>
      <c r="K315" s="61">
        <v>6359</v>
      </c>
      <c r="L315" s="61">
        <v>6389</v>
      </c>
      <c r="M315" s="62">
        <f>VLOOKUP(C315,'[1]Vintage Comparisons'!$B$4:$L$369,11,FALSE)</f>
        <v>6634</v>
      </c>
      <c r="N315" s="63">
        <f>VLOOKUP(C315,'[1]Vintage Comparisons'!$B$4:$L$369,10,FALSE)</f>
        <v>6634</v>
      </c>
      <c r="O315" s="40">
        <f t="shared" si="52"/>
        <v>0</v>
      </c>
      <c r="P315" s="64">
        <f>VLOOKUP(C315,'[1]Vintage Comparisons'!$B$4:$L$369,9,FALSE)</f>
        <v>6660</v>
      </c>
      <c r="Q315" s="65">
        <f>VLOOKUP(C315,'[1]Vintage Comparisons'!$B$4:$L$369,8,FALSE)</f>
        <v>6738</v>
      </c>
      <c r="R315" s="66">
        <f>VLOOKUP(C315,'[1]Vintage Comparisons'!$B$4:$L$369,7,FALSE)</f>
        <v>6807</v>
      </c>
      <c r="S315" s="66">
        <f>VLOOKUP(C315,'[1]Vintage Comparisons'!$B$4:$L$369,6,FALSE)</f>
        <v>6834</v>
      </c>
      <c r="T315" s="66">
        <f>VLOOKUP(C315,'[1]Vintage Comparisons'!$B$4:$L$369,5,FALSE)</f>
        <v>6826</v>
      </c>
      <c r="U315" s="66">
        <f>VLOOKUP(C315,'[1]Vintage Comparisons'!$B$4:$L$369,4,FALSE)</f>
        <v>6814</v>
      </c>
      <c r="V315" s="67">
        <f>VLOOKUP(C315,'[1]Vintage Comparisons'!$B$4:$L$369,3,FALSE)</f>
        <v>6769</v>
      </c>
      <c r="W315" s="3"/>
      <c r="X315" s="68">
        <f t="shared" si="54"/>
        <v>430.0321773838798</v>
      </c>
    </row>
    <row r="316" spans="1:24" ht="12.75">
      <c r="A316" s="56" t="s">
        <v>562</v>
      </c>
      <c r="B316" s="56" t="s">
        <v>616</v>
      </c>
      <c r="C316" s="57" t="s">
        <v>617</v>
      </c>
      <c r="D316" s="58">
        <v>6.95595771074295</v>
      </c>
      <c r="E316" s="59">
        <f t="shared" si="50"/>
        <v>1995.699309465367</v>
      </c>
      <c r="F316" s="60">
        <v>7638</v>
      </c>
      <c r="G316" s="61">
        <v>7759</v>
      </c>
      <c r="H316" s="61">
        <v>8413</v>
      </c>
      <c r="I316" s="61">
        <v>10485</v>
      </c>
      <c r="J316" s="61">
        <v>13059</v>
      </c>
      <c r="K316" s="61">
        <v>13534</v>
      </c>
      <c r="L316" s="61">
        <v>13240</v>
      </c>
      <c r="M316" s="62">
        <f>VLOOKUP(C316,'[1]Vintage Comparisons'!$B$4:$L$369,11,FALSE)</f>
        <v>13882</v>
      </c>
      <c r="N316" s="63">
        <f>VLOOKUP(C316,'[1]Vintage Comparisons'!$B$4:$L$369,10,FALSE)</f>
        <v>13882</v>
      </c>
      <c r="O316" s="40">
        <f t="shared" si="52"/>
        <v>0</v>
      </c>
      <c r="P316" s="64">
        <f>VLOOKUP(C316,'[1]Vintage Comparisons'!$B$4:$L$369,9,FALSE)</f>
        <v>13960</v>
      </c>
      <c r="Q316" s="65">
        <f>VLOOKUP(C316,'[1]Vintage Comparisons'!$B$4:$L$369,8,FALSE)</f>
        <v>14217</v>
      </c>
      <c r="R316" s="66">
        <f>VLOOKUP(C316,'[1]Vintage Comparisons'!$B$4:$L$369,7,FALSE)</f>
        <v>14310</v>
      </c>
      <c r="S316" s="66">
        <f>VLOOKUP(C316,'[1]Vintage Comparisons'!$B$4:$L$369,6,FALSE)</f>
        <v>14335</v>
      </c>
      <c r="T316" s="66">
        <f>VLOOKUP(C316,'[1]Vintage Comparisons'!$B$4:$L$369,5,FALSE)</f>
        <v>14314</v>
      </c>
      <c r="U316" s="66">
        <f>VLOOKUP(C316,'[1]Vintage Comparisons'!$B$4:$L$369,4,FALSE)</f>
        <v>14425</v>
      </c>
      <c r="V316" s="67">
        <f>VLOOKUP(C316,'[1]Vintage Comparisons'!$B$4:$L$369,3,FALSE)</f>
        <v>14460</v>
      </c>
      <c r="W316" s="3"/>
      <c r="X316" s="68">
        <f t="shared" si="54"/>
        <v>2078.793546669731</v>
      </c>
    </row>
    <row r="317" spans="1:24" ht="12.75">
      <c r="A317" s="56"/>
      <c r="B317" s="56"/>
      <c r="C317" s="57"/>
      <c r="D317" s="58"/>
      <c r="E317" s="59"/>
      <c r="F317" s="60"/>
      <c r="G317" s="61"/>
      <c r="H317" s="61"/>
      <c r="I317" s="61"/>
      <c r="J317" s="61"/>
      <c r="K317" s="61"/>
      <c r="L317" s="61"/>
      <c r="M317" s="62"/>
      <c r="N317" s="63"/>
      <c r="O317" s="40"/>
      <c r="P317" s="64"/>
      <c r="Q317" s="65"/>
      <c r="R317" s="66"/>
      <c r="S317" s="66"/>
      <c r="T317" s="66"/>
      <c r="U317" s="66"/>
      <c r="V317" s="67"/>
      <c r="W317" s="3"/>
      <c r="X317" s="68"/>
    </row>
    <row r="318" spans="1:24" ht="12.75">
      <c r="A318" s="54" t="s">
        <v>618</v>
      </c>
      <c r="B318" s="32" t="s">
        <v>18</v>
      </c>
      <c r="C318" s="33" t="s">
        <v>619</v>
      </c>
      <c r="D318" s="34">
        <v>58.51598262786865</v>
      </c>
      <c r="E318" s="35">
        <f>M318/D318</f>
        <v>11788.35198559025</v>
      </c>
      <c r="F318" s="41">
        <f aca="true" t="shared" si="55" ref="F318:N318">SUBTOTAL(9,F319:F322)</f>
        <v>879536</v>
      </c>
      <c r="G318" s="42">
        <f t="shared" si="55"/>
        <v>863248</v>
      </c>
      <c r="H318" s="42">
        <f t="shared" si="55"/>
        <v>896615</v>
      </c>
      <c r="I318" s="42">
        <f t="shared" si="55"/>
        <v>791329</v>
      </c>
      <c r="J318" s="42">
        <f t="shared" si="55"/>
        <v>735190</v>
      </c>
      <c r="K318" s="42">
        <f t="shared" si="55"/>
        <v>650142</v>
      </c>
      <c r="L318" s="42">
        <f t="shared" si="55"/>
        <v>663906</v>
      </c>
      <c r="M318" s="43">
        <f t="shared" si="55"/>
        <v>689807</v>
      </c>
      <c r="N318" s="55">
        <f t="shared" si="55"/>
        <v>689807</v>
      </c>
      <c r="O318" s="40">
        <f t="shared" si="52"/>
        <v>0</v>
      </c>
      <c r="P318" s="41">
        <f aca="true" t="shared" si="56" ref="P318:V318">SUBTOTAL(9,P319:P322)</f>
        <v>689985</v>
      </c>
      <c r="Q318" s="42">
        <f t="shared" si="56"/>
        <v>700988</v>
      </c>
      <c r="R318" s="42">
        <f t="shared" si="56"/>
        <v>702305</v>
      </c>
      <c r="S318" s="42">
        <f t="shared" si="56"/>
        <v>699359</v>
      </c>
      <c r="T318" s="42">
        <f t="shared" si="56"/>
        <v>694582</v>
      </c>
      <c r="U318" s="42">
        <f t="shared" si="56"/>
        <v>691965</v>
      </c>
      <c r="V318" s="43">
        <f t="shared" si="56"/>
        <v>687610</v>
      </c>
      <c r="W318" s="31"/>
      <c r="X318" s="53">
        <f>V318/D318</f>
        <v>11750.806687684688</v>
      </c>
    </row>
    <row r="319" spans="1:24" ht="12.75">
      <c r="A319" s="56" t="s">
        <v>618</v>
      </c>
      <c r="B319" s="56" t="s">
        <v>620</v>
      </c>
      <c r="C319" s="57" t="s">
        <v>621</v>
      </c>
      <c r="D319" s="58">
        <v>48.42616367340088</v>
      </c>
      <c r="E319" s="59">
        <f>M319/D319</f>
        <v>12165.758245342868</v>
      </c>
      <c r="F319" s="60">
        <v>781188</v>
      </c>
      <c r="G319" s="61">
        <v>770816</v>
      </c>
      <c r="H319" s="61">
        <v>801444</v>
      </c>
      <c r="I319" s="61">
        <v>697197</v>
      </c>
      <c r="J319" s="61">
        <v>641071</v>
      </c>
      <c r="K319" s="61">
        <v>562994</v>
      </c>
      <c r="L319" s="61">
        <v>574283</v>
      </c>
      <c r="M319" s="62">
        <f>VLOOKUP(C319,'[1]Vintage Comparisons'!$B$4:$L$369,11,FALSE)</f>
        <v>589141</v>
      </c>
      <c r="N319" s="63">
        <f>VLOOKUP(C319,'[1]Vintage Comparisons'!$B$4:$L$369,10,FALSE)</f>
        <v>589144</v>
      </c>
      <c r="O319" s="40">
        <f t="shared" si="52"/>
        <v>3</v>
      </c>
      <c r="P319" s="64">
        <f>VLOOKUP(C319,'[1]Vintage Comparisons'!$B$4:$L$369,9,FALSE)</f>
        <v>589063</v>
      </c>
      <c r="Q319" s="65">
        <f>VLOOKUP(C319,'[1]Vintage Comparisons'!$B$4:$L$369,8,FALSE)</f>
        <v>588322</v>
      </c>
      <c r="R319" s="66">
        <f>VLOOKUP(C319,'[1]Vintage Comparisons'!$B$4:$L$369,7,FALSE)</f>
        <v>587224</v>
      </c>
      <c r="S319" s="66">
        <f>VLOOKUP(C319,'[1]Vintage Comparisons'!$B$4:$L$369,6,FALSE)</f>
        <v>587342</v>
      </c>
      <c r="T319" s="66">
        <f>VLOOKUP(C319,'[1]Vintage Comparisons'!$B$4:$L$369,5,FALSE)</f>
        <v>589048</v>
      </c>
      <c r="U319" s="66">
        <f>VLOOKUP(C319,'[1]Vintage Comparisons'!$B$4:$L$369,4,FALSE)</f>
        <v>596638</v>
      </c>
      <c r="V319" s="67">
        <f>VLOOKUP(C319,'[1]Vintage Comparisons'!$B$4:$L$369,3,FALSE)</f>
        <v>590763</v>
      </c>
      <c r="W319" s="3"/>
      <c r="X319" s="68">
        <f>V319/D319</f>
        <v>12199.252535969299</v>
      </c>
    </row>
    <row r="320" spans="1:24" ht="12.75">
      <c r="A320" s="56" t="s">
        <v>618</v>
      </c>
      <c r="B320" s="56" t="s">
        <v>622</v>
      </c>
      <c r="C320" s="57" t="s">
        <v>623</v>
      </c>
      <c r="D320" s="58">
        <v>2.187468819320202</v>
      </c>
      <c r="E320" s="59">
        <f>M320/D320</f>
        <v>16036.800017520609</v>
      </c>
      <c r="F320" s="60">
        <v>45816</v>
      </c>
      <c r="G320" s="61">
        <v>41259</v>
      </c>
      <c r="H320" s="61">
        <v>38912</v>
      </c>
      <c r="I320" s="61">
        <v>33749</v>
      </c>
      <c r="J320" s="61">
        <v>30625</v>
      </c>
      <c r="K320" s="61">
        <v>25431</v>
      </c>
      <c r="L320" s="61">
        <v>28710</v>
      </c>
      <c r="M320" s="62">
        <f>VLOOKUP(C320,'[1]Vintage Comparisons'!$B$4:$L$369,11,FALSE)</f>
        <v>35080</v>
      </c>
      <c r="N320" s="63">
        <f>VLOOKUP(C320,'[1]Vintage Comparisons'!$B$4:$L$369,10,FALSE)</f>
        <v>35080</v>
      </c>
      <c r="O320" s="40">
        <f t="shared" si="52"/>
        <v>0</v>
      </c>
      <c r="P320" s="64">
        <f>VLOOKUP(C320,'[1]Vintage Comparisons'!$B$4:$L$369,9,FALSE)</f>
        <v>35156</v>
      </c>
      <c r="Q320" s="65">
        <f>VLOOKUP(C320,'[1]Vintage Comparisons'!$B$4:$L$369,8,FALSE)</f>
        <v>39119</v>
      </c>
      <c r="R320" s="66">
        <f>VLOOKUP(C320,'[1]Vintage Comparisons'!$B$4:$L$369,7,FALSE)</f>
        <v>39692</v>
      </c>
      <c r="S320" s="66">
        <f>VLOOKUP(C320,'[1]Vintage Comparisons'!$B$4:$L$369,6,FALSE)</f>
        <v>38582</v>
      </c>
      <c r="T320" s="66">
        <f>VLOOKUP(C320,'[1]Vintage Comparisons'!$B$4:$L$369,5,FALSE)</f>
        <v>36186</v>
      </c>
      <c r="U320" s="66">
        <f>VLOOKUP(C320,'[1]Vintage Comparisons'!$B$4:$L$369,4,FALSE)</f>
        <v>32496</v>
      </c>
      <c r="V320" s="67">
        <f>VLOOKUP(C320,'[1]Vintage Comparisons'!$B$4:$L$369,3,FALSE)</f>
        <v>32792</v>
      </c>
      <c r="W320" s="3"/>
      <c r="X320" s="68">
        <f>V320/D320</f>
        <v>14990.84225126955</v>
      </c>
    </row>
    <row r="321" spans="1:24" ht="12.75">
      <c r="A321" s="56" t="s">
        <v>618</v>
      </c>
      <c r="B321" s="56" t="s">
        <v>624</v>
      </c>
      <c r="C321" s="57" t="s">
        <v>625</v>
      </c>
      <c r="D321" s="58">
        <v>5.914678752422333</v>
      </c>
      <c r="E321" s="59">
        <f>M321/D321</f>
        <v>7994.178885985218</v>
      </c>
      <c r="F321" s="60">
        <v>35680</v>
      </c>
      <c r="G321" s="61">
        <v>34405</v>
      </c>
      <c r="H321" s="61">
        <v>36763</v>
      </c>
      <c r="I321" s="61">
        <v>40080</v>
      </c>
      <c r="J321" s="61">
        <v>43159</v>
      </c>
      <c r="K321" s="61">
        <v>42423</v>
      </c>
      <c r="L321" s="61">
        <v>42786</v>
      </c>
      <c r="M321" s="62">
        <f>VLOOKUP(C321,'[1]Vintage Comparisons'!$B$4:$L$369,11,FALSE)</f>
        <v>47283</v>
      </c>
      <c r="N321" s="63">
        <f>VLOOKUP(C321,'[1]Vintage Comparisons'!$B$4:$L$369,10,FALSE)</f>
        <v>47280</v>
      </c>
      <c r="O321" s="40">
        <f t="shared" si="52"/>
        <v>-3</v>
      </c>
      <c r="P321" s="64">
        <f>VLOOKUP(C321,'[1]Vintage Comparisons'!$B$4:$L$369,9,FALSE)</f>
        <v>47426</v>
      </c>
      <c r="Q321" s="65">
        <f>VLOOKUP(C321,'[1]Vintage Comparisons'!$B$4:$L$369,8,FALSE)</f>
        <v>53109</v>
      </c>
      <c r="R321" s="66">
        <f>VLOOKUP(C321,'[1]Vintage Comparisons'!$B$4:$L$369,7,FALSE)</f>
        <v>54483</v>
      </c>
      <c r="S321" s="66">
        <f>VLOOKUP(C321,'[1]Vintage Comparisons'!$B$4:$L$369,6,FALSE)</f>
        <v>53121</v>
      </c>
      <c r="T321" s="66">
        <f>VLOOKUP(C321,'[1]Vintage Comparisons'!$B$4:$L$369,5,FALSE)</f>
        <v>50325</v>
      </c>
      <c r="U321" s="66">
        <f>VLOOKUP(C321,'[1]Vintage Comparisons'!$B$4:$L$369,4,FALSE)</f>
        <v>45773</v>
      </c>
      <c r="V321" s="67">
        <f>VLOOKUP(C321,'[1]Vintage Comparisons'!$B$4:$L$369,3,FALSE)</f>
        <v>46833</v>
      </c>
      <c r="W321" s="3"/>
      <c r="X321" s="68">
        <f>V321/D321</f>
        <v>7918.096985541224</v>
      </c>
    </row>
    <row r="322" spans="1:24" ht="12.75">
      <c r="A322" s="56" t="s">
        <v>618</v>
      </c>
      <c r="B322" s="56" t="s">
        <v>626</v>
      </c>
      <c r="C322" s="57" t="s">
        <v>627</v>
      </c>
      <c r="D322" s="58">
        <v>1.9876713678240776</v>
      </c>
      <c r="E322" s="59">
        <f>M322/D322</f>
        <v>9208.262641543439</v>
      </c>
      <c r="F322" s="60">
        <v>16852</v>
      </c>
      <c r="G322" s="61">
        <v>16768</v>
      </c>
      <c r="H322" s="61">
        <v>19496</v>
      </c>
      <c r="I322" s="61">
        <v>20303</v>
      </c>
      <c r="J322" s="61">
        <v>20335</v>
      </c>
      <c r="K322" s="61">
        <v>19294</v>
      </c>
      <c r="L322" s="61">
        <v>18127</v>
      </c>
      <c r="M322" s="62">
        <f>VLOOKUP(C322,'[1]Vintage Comparisons'!$B$4:$L$369,11,FALSE)</f>
        <v>18303</v>
      </c>
      <c r="N322" s="63">
        <f>VLOOKUP(C322,'[1]Vintage Comparisons'!$B$4:$L$369,10,FALSE)</f>
        <v>18303</v>
      </c>
      <c r="O322" s="40">
        <f t="shared" si="52"/>
        <v>0</v>
      </c>
      <c r="P322" s="64">
        <f>VLOOKUP(C322,'[1]Vintage Comparisons'!$B$4:$L$369,9,FALSE)</f>
        <v>18340</v>
      </c>
      <c r="Q322" s="65">
        <f>VLOOKUP(C322,'[1]Vintage Comparisons'!$B$4:$L$369,8,FALSE)</f>
        <v>20438</v>
      </c>
      <c r="R322" s="66">
        <f>VLOOKUP(C322,'[1]Vintage Comparisons'!$B$4:$L$369,7,FALSE)</f>
        <v>20906</v>
      </c>
      <c r="S322" s="66">
        <f>VLOOKUP(C322,'[1]Vintage Comparisons'!$B$4:$L$369,6,FALSE)</f>
        <v>20314</v>
      </c>
      <c r="T322" s="66">
        <f>VLOOKUP(C322,'[1]Vintage Comparisons'!$B$4:$L$369,5,FALSE)</f>
        <v>19023</v>
      </c>
      <c r="U322" s="66">
        <f>VLOOKUP(C322,'[1]Vintage Comparisons'!$B$4:$L$369,4,FALSE)</f>
        <v>17058</v>
      </c>
      <c r="V322" s="67">
        <f>VLOOKUP(C322,'[1]Vintage Comparisons'!$B$4:$L$369,3,FALSE)</f>
        <v>17222</v>
      </c>
      <c r="W322" s="3"/>
      <c r="X322" s="68">
        <f>V322/D322</f>
        <v>8664.41016296023</v>
      </c>
    </row>
    <row r="323" spans="1:24" ht="12.75">
      <c r="A323" s="56"/>
      <c r="B323" s="56"/>
      <c r="C323" s="57"/>
      <c r="D323" s="58"/>
      <c r="E323" s="59"/>
      <c r="F323" s="60"/>
      <c r="G323" s="61"/>
      <c r="H323" s="61"/>
      <c r="I323" s="61"/>
      <c r="J323" s="61"/>
      <c r="K323" s="61"/>
      <c r="L323" s="61"/>
      <c r="M323" s="62"/>
      <c r="N323" s="63"/>
      <c r="O323" s="40"/>
      <c r="P323" s="64"/>
      <c r="Q323" s="65"/>
      <c r="R323" s="66"/>
      <c r="S323" s="66"/>
      <c r="T323" s="66"/>
      <c r="U323" s="66"/>
      <c r="V323" s="67"/>
      <c r="W323" s="3"/>
      <c r="X323" s="68"/>
    </row>
    <row r="324" spans="1:24" ht="12.75">
      <c r="A324" s="54" t="s">
        <v>628</v>
      </c>
      <c r="B324" s="32" t="s">
        <v>18</v>
      </c>
      <c r="C324" s="33" t="s">
        <v>629</v>
      </c>
      <c r="D324" s="34">
        <v>1513.0639305114746</v>
      </c>
      <c r="E324" s="35">
        <f aca="true" t="shared" si="57" ref="E324:E384">M324/D324</f>
        <v>496.31941179520766</v>
      </c>
      <c r="F324" s="41">
        <f aca="true" t="shared" si="58" ref="F324:N324">SUBTOTAL(9,F325:F384)</f>
        <v>490737</v>
      </c>
      <c r="G324" s="42">
        <f t="shared" si="58"/>
        <v>504470</v>
      </c>
      <c r="H324" s="42">
        <f t="shared" si="58"/>
        <v>546401</v>
      </c>
      <c r="I324" s="42">
        <f t="shared" si="58"/>
        <v>583228</v>
      </c>
      <c r="J324" s="42">
        <f t="shared" si="58"/>
        <v>638114</v>
      </c>
      <c r="K324" s="42">
        <f t="shared" si="58"/>
        <v>646352</v>
      </c>
      <c r="L324" s="42">
        <f t="shared" si="58"/>
        <v>709705</v>
      </c>
      <c r="M324" s="43">
        <f t="shared" si="58"/>
        <v>750963</v>
      </c>
      <c r="N324" s="55">
        <f t="shared" si="58"/>
        <v>749973</v>
      </c>
      <c r="O324" s="40">
        <f t="shared" si="52"/>
        <v>-990</v>
      </c>
      <c r="P324" s="41">
        <f aca="true" t="shared" si="59" ref="P324:V324">SUBTOTAL(9,P325:P384)</f>
        <v>752780</v>
      </c>
      <c r="Q324" s="42">
        <f t="shared" si="59"/>
        <v>761904</v>
      </c>
      <c r="R324" s="42">
        <f t="shared" si="59"/>
        <v>769393</v>
      </c>
      <c r="S324" s="42">
        <f t="shared" si="59"/>
        <v>774808</v>
      </c>
      <c r="T324" s="42">
        <f t="shared" si="59"/>
        <v>777956</v>
      </c>
      <c r="U324" s="42">
        <f t="shared" si="59"/>
        <v>781704</v>
      </c>
      <c r="V324" s="43">
        <f t="shared" si="59"/>
        <v>784992</v>
      </c>
      <c r="W324" s="31"/>
      <c r="X324" s="53">
        <f aca="true" t="shared" si="60" ref="X324:X384">V324/D324</f>
        <v>518.8095388240747</v>
      </c>
    </row>
    <row r="325" spans="1:24" ht="12.75">
      <c r="A325" s="56" t="s">
        <v>628</v>
      </c>
      <c r="B325" s="56" t="s">
        <v>630</v>
      </c>
      <c r="C325" s="57" t="s">
        <v>631</v>
      </c>
      <c r="D325" s="58">
        <v>38.66685712337494</v>
      </c>
      <c r="E325" s="59">
        <f t="shared" si="57"/>
        <v>143.4303280016861</v>
      </c>
      <c r="F325" s="60">
        <v>2079</v>
      </c>
      <c r="G325" s="61">
        <v>2255</v>
      </c>
      <c r="H325" s="61">
        <v>2603</v>
      </c>
      <c r="I325" s="61">
        <v>2758</v>
      </c>
      <c r="J325" s="61">
        <v>3484</v>
      </c>
      <c r="K325" s="61">
        <v>4075</v>
      </c>
      <c r="L325" s="61">
        <v>5433</v>
      </c>
      <c r="M325" s="62">
        <f>VLOOKUP(C325,'[1]Vintage Comparisons'!$B$4:$L$369,11,FALSE)</f>
        <v>5546</v>
      </c>
      <c r="N325" s="63">
        <f>VLOOKUP(C325,'[1]Vintage Comparisons'!$B$4:$L$369,10,FALSE)</f>
        <v>5546</v>
      </c>
      <c r="O325" s="40">
        <f t="shared" si="52"/>
        <v>0</v>
      </c>
      <c r="P325" s="64">
        <f>VLOOKUP(C325,'[1]Vintage Comparisons'!$B$4:$L$369,9,FALSE)</f>
        <v>5574</v>
      </c>
      <c r="Q325" s="65">
        <f>VLOOKUP(C325,'[1]Vintage Comparisons'!$B$4:$L$369,8,FALSE)</f>
        <v>5673</v>
      </c>
      <c r="R325" s="66">
        <f>VLOOKUP(C325,'[1]Vintage Comparisons'!$B$4:$L$369,7,FALSE)</f>
        <v>5746</v>
      </c>
      <c r="S325" s="66">
        <f>VLOOKUP(C325,'[1]Vintage Comparisons'!$B$4:$L$369,6,FALSE)</f>
        <v>5841</v>
      </c>
      <c r="T325" s="66">
        <f>VLOOKUP(C325,'[1]Vintage Comparisons'!$B$4:$L$369,5,FALSE)</f>
        <v>5889</v>
      </c>
      <c r="U325" s="66">
        <f>VLOOKUP(C325,'[1]Vintage Comparisons'!$B$4:$L$369,4,FALSE)</f>
        <v>5969</v>
      </c>
      <c r="V325" s="67">
        <f>VLOOKUP(C325,'[1]Vintage Comparisons'!$B$4:$L$369,3,FALSE)</f>
        <v>5996</v>
      </c>
      <c r="W325" s="3"/>
      <c r="X325" s="68">
        <f t="shared" si="60"/>
        <v>155.06820171260546</v>
      </c>
    </row>
    <row r="326" spans="1:24" ht="12.75">
      <c r="A326" s="56" t="s">
        <v>628</v>
      </c>
      <c r="B326" s="56" t="s">
        <v>632</v>
      </c>
      <c r="C326" s="57" t="s">
        <v>633</v>
      </c>
      <c r="D326" s="58">
        <v>32.57204854488373</v>
      </c>
      <c r="E326" s="59">
        <f t="shared" si="57"/>
        <v>346.8925199601791</v>
      </c>
      <c r="F326" s="60">
        <v>10677</v>
      </c>
      <c r="G326" s="61">
        <v>11180</v>
      </c>
      <c r="H326" s="61">
        <v>11554</v>
      </c>
      <c r="I326" s="61">
        <v>11637</v>
      </c>
      <c r="J326" s="61">
        <v>11185</v>
      </c>
      <c r="K326" s="61">
        <v>10634</v>
      </c>
      <c r="L326" s="61">
        <v>11451</v>
      </c>
      <c r="M326" s="62">
        <f>VLOOKUP(C326,'[1]Vintage Comparisons'!$B$4:$L$369,11,FALSE)</f>
        <v>11299</v>
      </c>
      <c r="N326" s="63">
        <f>VLOOKUP(C326,'[1]Vintage Comparisons'!$B$4:$L$369,10,FALSE)</f>
        <v>11299</v>
      </c>
      <c r="O326" s="40">
        <f t="shared" si="52"/>
        <v>0</v>
      </c>
      <c r="P326" s="64">
        <f>VLOOKUP(C326,'[1]Vintage Comparisons'!$B$4:$L$369,9,FALSE)</f>
        <v>11322</v>
      </c>
      <c r="Q326" s="65">
        <f>VLOOKUP(C326,'[1]Vintage Comparisons'!$B$4:$L$369,8,FALSE)</f>
        <v>11388</v>
      </c>
      <c r="R326" s="66">
        <f>VLOOKUP(C326,'[1]Vintage Comparisons'!$B$4:$L$369,7,FALSE)</f>
        <v>11466</v>
      </c>
      <c r="S326" s="66">
        <f>VLOOKUP(C326,'[1]Vintage Comparisons'!$B$4:$L$369,6,FALSE)</f>
        <v>11560</v>
      </c>
      <c r="T326" s="66">
        <f>VLOOKUP(C326,'[1]Vintage Comparisons'!$B$4:$L$369,5,FALSE)</f>
        <v>11650</v>
      </c>
      <c r="U326" s="66">
        <f>VLOOKUP(C326,'[1]Vintage Comparisons'!$B$4:$L$369,4,FALSE)</f>
        <v>11673</v>
      </c>
      <c r="V326" s="67">
        <f>VLOOKUP(C326,'[1]Vintage Comparisons'!$B$4:$L$369,3,FALSE)</f>
        <v>11661</v>
      </c>
      <c r="W326" s="3"/>
      <c r="X326" s="68">
        <f t="shared" si="60"/>
        <v>358.0063435043498</v>
      </c>
    </row>
    <row r="327" spans="1:24" ht="12.75">
      <c r="A327" s="56" t="s">
        <v>628</v>
      </c>
      <c r="B327" s="56" t="s">
        <v>634</v>
      </c>
      <c r="C327" s="57" t="s">
        <v>635</v>
      </c>
      <c r="D327" s="58">
        <v>15.358334064483643</v>
      </c>
      <c r="E327" s="59">
        <f t="shared" si="57"/>
        <v>1035.3336457742041</v>
      </c>
      <c r="F327" s="60">
        <v>6147</v>
      </c>
      <c r="G327" s="61">
        <v>6629</v>
      </c>
      <c r="H327" s="61">
        <v>8840</v>
      </c>
      <c r="I327" s="61">
        <v>14047</v>
      </c>
      <c r="J327" s="61">
        <v>15347</v>
      </c>
      <c r="K327" s="61">
        <v>14845</v>
      </c>
      <c r="L327" s="61">
        <v>15005</v>
      </c>
      <c r="M327" s="62">
        <f>VLOOKUP(C327,'[1]Vintage Comparisons'!$B$4:$L$369,11,FALSE)</f>
        <v>15901</v>
      </c>
      <c r="N327" s="63">
        <f>VLOOKUP(C327,'[1]Vintage Comparisons'!$B$4:$L$369,10,FALSE)</f>
        <v>15901</v>
      </c>
      <c r="O327" s="40">
        <f t="shared" si="52"/>
        <v>0</v>
      </c>
      <c r="P327" s="64">
        <f>VLOOKUP(C327,'[1]Vintage Comparisons'!$B$4:$L$369,9,FALSE)</f>
        <v>15953</v>
      </c>
      <c r="Q327" s="65">
        <f>VLOOKUP(C327,'[1]Vintage Comparisons'!$B$4:$L$369,8,FALSE)</f>
        <v>16123</v>
      </c>
      <c r="R327" s="66">
        <f>VLOOKUP(C327,'[1]Vintage Comparisons'!$B$4:$L$369,7,FALSE)</f>
        <v>16252</v>
      </c>
      <c r="S327" s="66">
        <f>VLOOKUP(C327,'[1]Vintage Comparisons'!$B$4:$L$369,6,FALSE)</f>
        <v>16336</v>
      </c>
      <c r="T327" s="66">
        <f>VLOOKUP(C327,'[1]Vintage Comparisons'!$B$4:$L$369,5,FALSE)</f>
        <v>16348</v>
      </c>
      <c r="U327" s="66">
        <f>VLOOKUP(C327,'[1]Vintage Comparisons'!$B$4:$L$369,4,FALSE)</f>
        <v>16367</v>
      </c>
      <c r="V327" s="67">
        <f>VLOOKUP(C327,'[1]Vintage Comparisons'!$B$4:$L$369,3,FALSE)</f>
        <v>16375</v>
      </c>
      <c r="W327" s="3"/>
      <c r="X327" s="68">
        <f t="shared" si="60"/>
        <v>1066.1963681248092</v>
      </c>
    </row>
    <row r="328" spans="1:24" ht="12.75">
      <c r="A328" s="56" t="s">
        <v>628</v>
      </c>
      <c r="B328" s="56" t="s">
        <v>636</v>
      </c>
      <c r="C328" s="57" t="s">
        <v>637</v>
      </c>
      <c r="D328" s="58">
        <v>44.32985746860504</v>
      </c>
      <c r="E328" s="59">
        <f t="shared" si="57"/>
        <v>115.33987005532536</v>
      </c>
      <c r="F328" s="60">
        <v>3510</v>
      </c>
      <c r="G328" s="61">
        <v>3528</v>
      </c>
      <c r="H328" s="61">
        <v>3406</v>
      </c>
      <c r="I328" s="61">
        <v>3479</v>
      </c>
      <c r="J328" s="61">
        <v>3825</v>
      </c>
      <c r="K328" s="61">
        <v>4102</v>
      </c>
      <c r="L328" s="61">
        <v>4546</v>
      </c>
      <c r="M328" s="62">
        <f>VLOOKUP(C328,'[1]Vintage Comparisons'!$B$4:$L$369,11,FALSE)</f>
        <v>5113</v>
      </c>
      <c r="N328" s="63">
        <f>VLOOKUP(C328,'[1]Vintage Comparisons'!$B$4:$L$369,10,FALSE)</f>
        <v>5113</v>
      </c>
      <c r="O328" s="40">
        <f t="shared" si="52"/>
        <v>0</v>
      </c>
      <c r="P328" s="64">
        <f>VLOOKUP(C328,'[1]Vintage Comparisons'!$B$4:$L$369,9,FALSE)</f>
        <v>5139</v>
      </c>
      <c r="Q328" s="65">
        <f>VLOOKUP(C328,'[1]Vintage Comparisons'!$B$4:$L$369,8,FALSE)</f>
        <v>5232</v>
      </c>
      <c r="R328" s="66">
        <f>VLOOKUP(C328,'[1]Vintage Comparisons'!$B$4:$L$369,7,FALSE)</f>
        <v>5290</v>
      </c>
      <c r="S328" s="66">
        <f>VLOOKUP(C328,'[1]Vintage Comparisons'!$B$4:$L$369,6,FALSE)</f>
        <v>5332</v>
      </c>
      <c r="T328" s="66">
        <f>VLOOKUP(C328,'[1]Vintage Comparisons'!$B$4:$L$369,5,FALSE)</f>
        <v>5346</v>
      </c>
      <c r="U328" s="66">
        <f>VLOOKUP(C328,'[1]Vintage Comparisons'!$B$4:$L$369,4,FALSE)</f>
        <v>5369</v>
      </c>
      <c r="V328" s="67">
        <f>VLOOKUP(C328,'[1]Vintage Comparisons'!$B$4:$L$369,3,FALSE)</f>
        <v>5427</v>
      </c>
      <c r="W328" s="3"/>
      <c r="X328" s="68">
        <f t="shared" si="60"/>
        <v>122.42313217098587</v>
      </c>
    </row>
    <row r="329" spans="1:24" ht="12.75">
      <c r="A329" s="56" t="s">
        <v>628</v>
      </c>
      <c r="B329" s="56" t="s">
        <v>638</v>
      </c>
      <c r="C329" s="57" t="s">
        <v>639</v>
      </c>
      <c r="D329" s="58">
        <v>12.927301973104477</v>
      </c>
      <c r="E329" s="59">
        <f t="shared" si="57"/>
        <v>184.10647519116054</v>
      </c>
      <c r="F329" s="60">
        <v>1075</v>
      </c>
      <c r="G329" s="61">
        <v>1057</v>
      </c>
      <c r="H329" s="61">
        <v>1349</v>
      </c>
      <c r="I329" s="61">
        <v>1742</v>
      </c>
      <c r="J329" s="61">
        <v>2099</v>
      </c>
      <c r="K329" s="61">
        <v>2215</v>
      </c>
      <c r="L329" s="61">
        <v>2293</v>
      </c>
      <c r="M329" s="62">
        <f>VLOOKUP(C329,'[1]Vintage Comparisons'!$B$4:$L$369,11,FALSE)</f>
        <v>2380</v>
      </c>
      <c r="N329" s="63">
        <f>VLOOKUP(C329,'[1]Vintage Comparisons'!$B$4:$L$369,10,FALSE)</f>
        <v>2380</v>
      </c>
      <c r="O329" s="40">
        <f t="shared" si="52"/>
        <v>0</v>
      </c>
      <c r="P329" s="64">
        <f>VLOOKUP(C329,'[1]Vintage Comparisons'!$B$4:$L$369,9,FALSE)</f>
        <v>2396</v>
      </c>
      <c r="Q329" s="65">
        <f>VLOOKUP(C329,'[1]Vintage Comparisons'!$B$4:$L$369,8,FALSE)</f>
        <v>2454</v>
      </c>
      <c r="R329" s="66">
        <f>VLOOKUP(C329,'[1]Vintage Comparisons'!$B$4:$L$369,7,FALSE)</f>
        <v>2568</v>
      </c>
      <c r="S329" s="66">
        <f>VLOOKUP(C329,'[1]Vintage Comparisons'!$B$4:$L$369,6,FALSE)</f>
        <v>2658</v>
      </c>
      <c r="T329" s="66">
        <f>VLOOKUP(C329,'[1]Vintage Comparisons'!$B$4:$L$369,5,FALSE)</f>
        <v>2672</v>
      </c>
      <c r="U329" s="66">
        <f>VLOOKUP(C329,'[1]Vintage Comparisons'!$B$4:$L$369,4,FALSE)</f>
        <v>2684</v>
      </c>
      <c r="V329" s="67">
        <f>VLOOKUP(C329,'[1]Vintage Comparisons'!$B$4:$L$369,3,FALSE)</f>
        <v>2719</v>
      </c>
      <c r="W329" s="3"/>
      <c r="X329" s="68">
        <f t="shared" si="60"/>
        <v>210.33004455662416</v>
      </c>
    </row>
    <row r="330" spans="1:24" ht="12.75">
      <c r="A330" s="56" t="s">
        <v>628</v>
      </c>
      <c r="B330" s="56" t="s">
        <v>640</v>
      </c>
      <c r="C330" s="57" t="s">
        <v>641</v>
      </c>
      <c r="D330" s="58">
        <v>10.903852820396423</v>
      </c>
      <c r="E330" s="59">
        <f t="shared" si="57"/>
        <v>807.4210231021735</v>
      </c>
      <c r="F330" s="60">
        <v>4674</v>
      </c>
      <c r="G330" s="61">
        <v>4566</v>
      </c>
      <c r="H330" s="61">
        <v>4968</v>
      </c>
      <c r="I330" s="61">
        <v>5130</v>
      </c>
      <c r="J330" s="61">
        <v>6566</v>
      </c>
      <c r="K330" s="61">
        <v>6570</v>
      </c>
      <c r="L330" s="61">
        <v>8023</v>
      </c>
      <c r="M330" s="62">
        <f>VLOOKUP(C330,'[1]Vintage Comparisons'!$B$4:$L$369,11,FALSE)</f>
        <v>8804</v>
      </c>
      <c r="N330" s="63">
        <f>VLOOKUP(C330,'[1]Vintage Comparisons'!$B$4:$L$369,10,FALSE)</f>
        <v>8804</v>
      </c>
      <c r="O330" s="40">
        <f t="shared" si="52"/>
        <v>0</v>
      </c>
      <c r="P330" s="64">
        <f>VLOOKUP(C330,'[1]Vintage Comparisons'!$B$4:$L$369,9,FALSE)</f>
        <v>8834</v>
      </c>
      <c r="Q330" s="65">
        <f>VLOOKUP(C330,'[1]Vintage Comparisons'!$B$4:$L$369,8,FALSE)</f>
        <v>8936</v>
      </c>
      <c r="R330" s="66">
        <f>VLOOKUP(C330,'[1]Vintage Comparisons'!$B$4:$L$369,7,FALSE)</f>
        <v>9008</v>
      </c>
      <c r="S330" s="66">
        <f>VLOOKUP(C330,'[1]Vintage Comparisons'!$B$4:$L$369,6,FALSE)</f>
        <v>9043</v>
      </c>
      <c r="T330" s="66">
        <f>VLOOKUP(C330,'[1]Vintage Comparisons'!$B$4:$L$369,5,FALSE)</f>
        <v>9037</v>
      </c>
      <c r="U330" s="66">
        <f>VLOOKUP(C330,'[1]Vintage Comparisons'!$B$4:$L$369,4,FALSE)</f>
        <v>9039</v>
      </c>
      <c r="V330" s="67">
        <f>VLOOKUP(C330,'[1]Vintage Comparisons'!$B$4:$L$369,3,FALSE)</f>
        <v>9032</v>
      </c>
      <c r="W330" s="3"/>
      <c r="X330" s="68">
        <f t="shared" si="60"/>
        <v>828.3310632279454</v>
      </c>
    </row>
    <row r="331" spans="1:24" ht="12.75">
      <c r="A331" s="56" t="s">
        <v>628</v>
      </c>
      <c r="B331" s="56" t="s">
        <v>642</v>
      </c>
      <c r="C331" s="57" t="s">
        <v>643</v>
      </c>
      <c r="D331" s="58">
        <v>19.931066811084747</v>
      </c>
      <c r="E331" s="59">
        <f t="shared" si="57"/>
        <v>208.11730949058241</v>
      </c>
      <c r="F331" s="60">
        <v>764</v>
      </c>
      <c r="G331" s="61">
        <v>775</v>
      </c>
      <c r="H331" s="61">
        <v>956</v>
      </c>
      <c r="I331" s="61">
        <v>1264</v>
      </c>
      <c r="J331" s="61">
        <v>1905</v>
      </c>
      <c r="K331" s="61">
        <v>2530</v>
      </c>
      <c r="L331" s="61">
        <v>3134</v>
      </c>
      <c r="M331" s="62">
        <f>VLOOKUP(C331,'[1]Vintage Comparisons'!$B$4:$L$369,11,FALSE)</f>
        <v>4148</v>
      </c>
      <c r="N331" s="63">
        <f>VLOOKUP(C331,'[1]Vintage Comparisons'!$B$4:$L$369,10,FALSE)</f>
        <v>4148</v>
      </c>
      <c r="O331" s="40">
        <f t="shared" si="52"/>
        <v>0</v>
      </c>
      <c r="P331" s="64">
        <f>VLOOKUP(C331,'[1]Vintage Comparisons'!$B$4:$L$369,9,FALSE)</f>
        <v>4166</v>
      </c>
      <c r="Q331" s="65">
        <f>VLOOKUP(C331,'[1]Vintage Comparisons'!$B$4:$L$369,8,FALSE)</f>
        <v>4227</v>
      </c>
      <c r="R331" s="66">
        <f>VLOOKUP(C331,'[1]Vintage Comparisons'!$B$4:$L$369,7,FALSE)</f>
        <v>4271</v>
      </c>
      <c r="S331" s="66">
        <f>VLOOKUP(C331,'[1]Vintage Comparisons'!$B$4:$L$369,6,FALSE)</f>
        <v>4338</v>
      </c>
      <c r="T331" s="66">
        <f>VLOOKUP(C331,'[1]Vintage Comparisons'!$B$4:$L$369,5,FALSE)</f>
        <v>4380</v>
      </c>
      <c r="U331" s="66">
        <f>VLOOKUP(C331,'[1]Vintage Comparisons'!$B$4:$L$369,4,FALSE)</f>
        <v>4426</v>
      </c>
      <c r="V331" s="67">
        <f>VLOOKUP(C331,'[1]Vintage Comparisons'!$B$4:$L$369,3,FALSE)</f>
        <v>4472</v>
      </c>
      <c r="W331" s="3"/>
      <c r="X331" s="68">
        <f t="shared" si="60"/>
        <v>224.37333848647168</v>
      </c>
    </row>
    <row r="332" spans="1:24" ht="12.75">
      <c r="A332" s="56" t="s">
        <v>628</v>
      </c>
      <c r="B332" s="56" t="s">
        <v>644</v>
      </c>
      <c r="C332" s="57" t="s">
        <v>645</v>
      </c>
      <c r="D332" s="58">
        <v>16.031175792217255</v>
      </c>
      <c r="E332" s="59">
        <f t="shared" si="57"/>
        <v>250.0128532023076</v>
      </c>
      <c r="F332" s="60">
        <v>1097</v>
      </c>
      <c r="G332" s="61">
        <v>1388</v>
      </c>
      <c r="H332" s="61">
        <v>1700</v>
      </c>
      <c r="I332" s="61">
        <v>2367</v>
      </c>
      <c r="J332" s="61">
        <v>2774</v>
      </c>
      <c r="K332" s="61">
        <v>3470</v>
      </c>
      <c r="L332" s="61">
        <v>3517</v>
      </c>
      <c r="M332" s="62">
        <f>VLOOKUP(C332,'[1]Vintage Comparisons'!$B$4:$L$369,11,FALSE)</f>
        <v>4008</v>
      </c>
      <c r="N332" s="63">
        <f>VLOOKUP(C332,'[1]Vintage Comparisons'!$B$4:$L$369,10,FALSE)</f>
        <v>4008</v>
      </c>
      <c r="O332" s="40">
        <f t="shared" si="52"/>
        <v>0</v>
      </c>
      <c r="P332" s="64">
        <f>VLOOKUP(C332,'[1]Vintage Comparisons'!$B$4:$L$369,9,FALSE)</f>
        <v>4023</v>
      </c>
      <c r="Q332" s="65">
        <f>VLOOKUP(C332,'[1]Vintage Comparisons'!$B$4:$L$369,8,FALSE)</f>
        <v>4073</v>
      </c>
      <c r="R332" s="66">
        <f>VLOOKUP(C332,'[1]Vintage Comparisons'!$B$4:$L$369,7,FALSE)</f>
        <v>4108</v>
      </c>
      <c r="S332" s="66">
        <f>VLOOKUP(C332,'[1]Vintage Comparisons'!$B$4:$L$369,6,FALSE)</f>
        <v>4151</v>
      </c>
      <c r="T332" s="66">
        <f>VLOOKUP(C332,'[1]Vintage Comparisons'!$B$4:$L$369,5,FALSE)</f>
        <v>4173</v>
      </c>
      <c r="U332" s="66">
        <f>VLOOKUP(C332,'[1]Vintage Comparisons'!$B$4:$L$369,4,FALSE)</f>
        <v>4250</v>
      </c>
      <c r="V332" s="67">
        <f>VLOOKUP(C332,'[1]Vintage Comparisons'!$B$4:$L$369,3,FALSE)</f>
        <v>4256</v>
      </c>
      <c r="W332" s="3"/>
      <c r="X332" s="68">
        <f t="shared" si="60"/>
        <v>265.4827103864823</v>
      </c>
    </row>
    <row r="333" spans="1:24" ht="12.75">
      <c r="A333" s="56" t="s">
        <v>628</v>
      </c>
      <c r="B333" s="56" t="s">
        <v>646</v>
      </c>
      <c r="C333" s="57" t="s">
        <v>647</v>
      </c>
      <c r="D333" s="58">
        <v>15.523205876350403</v>
      </c>
      <c r="E333" s="59">
        <f t="shared" si="57"/>
        <v>196.54445249922227</v>
      </c>
      <c r="F333" s="60">
        <v>1352</v>
      </c>
      <c r="G333" s="61">
        <v>1393</v>
      </c>
      <c r="H333" s="61">
        <v>1567</v>
      </c>
      <c r="I333" s="61">
        <v>1751</v>
      </c>
      <c r="J333" s="61">
        <v>2063</v>
      </c>
      <c r="K333" s="61">
        <v>2397</v>
      </c>
      <c r="L333" s="61">
        <v>2968</v>
      </c>
      <c r="M333" s="62">
        <f>VLOOKUP(C333,'[1]Vintage Comparisons'!$B$4:$L$369,11,FALSE)</f>
        <v>3051</v>
      </c>
      <c r="N333" s="63">
        <f>VLOOKUP(C333,'[1]Vintage Comparisons'!$B$4:$L$369,10,FALSE)</f>
        <v>3051</v>
      </c>
      <c r="O333" s="40">
        <f t="shared" si="52"/>
        <v>0</v>
      </c>
      <c r="P333" s="64">
        <f>VLOOKUP(C333,'[1]Vintage Comparisons'!$B$4:$L$369,9,FALSE)</f>
        <v>3061</v>
      </c>
      <c r="Q333" s="65">
        <f>VLOOKUP(C333,'[1]Vintage Comparisons'!$B$4:$L$369,8,FALSE)</f>
        <v>3092</v>
      </c>
      <c r="R333" s="66">
        <f>VLOOKUP(C333,'[1]Vintage Comparisons'!$B$4:$L$369,7,FALSE)</f>
        <v>3104</v>
      </c>
      <c r="S333" s="66">
        <f>VLOOKUP(C333,'[1]Vintage Comparisons'!$B$4:$L$369,6,FALSE)</f>
        <v>3105</v>
      </c>
      <c r="T333" s="66">
        <f>VLOOKUP(C333,'[1]Vintage Comparisons'!$B$4:$L$369,5,FALSE)</f>
        <v>3095</v>
      </c>
      <c r="U333" s="66">
        <f>VLOOKUP(C333,'[1]Vintage Comparisons'!$B$4:$L$369,4,FALSE)</f>
        <v>3089</v>
      </c>
      <c r="V333" s="67">
        <f>VLOOKUP(C333,'[1]Vintage Comparisons'!$B$4:$L$369,3,FALSE)</f>
        <v>3070</v>
      </c>
      <c r="W333" s="3"/>
      <c r="X333" s="68">
        <f t="shared" si="60"/>
        <v>197.7684264741437</v>
      </c>
    </row>
    <row r="334" spans="1:24" ht="12.75">
      <c r="A334" s="56" t="s">
        <v>628</v>
      </c>
      <c r="B334" s="56" t="s">
        <v>648</v>
      </c>
      <c r="C334" s="57" t="s">
        <v>649</v>
      </c>
      <c r="D334" s="58">
        <v>42.52880084514618</v>
      </c>
      <c r="E334" s="59">
        <f t="shared" si="57"/>
        <v>264.8322966126013</v>
      </c>
      <c r="F334" s="60">
        <v>2154</v>
      </c>
      <c r="G334" s="61">
        <v>2557</v>
      </c>
      <c r="H334" s="61">
        <v>3136</v>
      </c>
      <c r="I334" s="61">
        <v>3685</v>
      </c>
      <c r="J334" s="61">
        <v>4654</v>
      </c>
      <c r="K334" s="61">
        <v>6719</v>
      </c>
      <c r="L334" s="61">
        <v>9576</v>
      </c>
      <c r="M334" s="62">
        <f>VLOOKUP(C334,'[1]Vintage Comparisons'!$B$4:$L$369,11,FALSE)</f>
        <v>11263</v>
      </c>
      <c r="N334" s="63">
        <f>VLOOKUP(C334,'[1]Vintage Comparisons'!$B$4:$L$369,10,FALSE)</f>
        <v>11263</v>
      </c>
      <c r="O334" s="40">
        <f t="shared" si="52"/>
        <v>0</v>
      </c>
      <c r="P334" s="64">
        <f>VLOOKUP(C334,'[1]Vintage Comparisons'!$B$4:$L$369,9,FALSE)</f>
        <v>11339</v>
      </c>
      <c r="Q334" s="65">
        <f>VLOOKUP(C334,'[1]Vintage Comparisons'!$B$4:$L$369,8,FALSE)</f>
        <v>11617</v>
      </c>
      <c r="R334" s="66">
        <f>VLOOKUP(C334,'[1]Vintage Comparisons'!$B$4:$L$369,7,FALSE)</f>
        <v>11870</v>
      </c>
      <c r="S334" s="66">
        <f>VLOOKUP(C334,'[1]Vintage Comparisons'!$B$4:$L$369,6,FALSE)</f>
        <v>12133</v>
      </c>
      <c r="T334" s="66">
        <f>VLOOKUP(C334,'[1]Vintage Comparisons'!$B$4:$L$369,5,FALSE)</f>
        <v>12270</v>
      </c>
      <c r="U334" s="66">
        <f>VLOOKUP(C334,'[1]Vintage Comparisons'!$B$4:$L$369,4,FALSE)</f>
        <v>12450</v>
      </c>
      <c r="V334" s="67">
        <f>VLOOKUP(C334,'[1]Vintage Comparisons'!$B$4:$L$369,3,FALSE)</f>
        <v>12567</v>
      </c>
      <c r="W334" s="3"/>
      <c r="X334" s="68">
        <f t="shared" si="60"/>
        <v>295.4938712181976</v>
      </c>
    </row>
    <row r="335" spans="1:24" ht="12.75">
      <c r="A335" s="56" t="s">
        <v>628</v>
      </c>
      <c r="B335" s="56" t="s">
        <v>650</v>
      </c>
      <c r="C335" s="57" t="s">
        <v>651</v>
      </c>
      <c r="D335" s="58">
        <v>5.703197076916695</v>
      </c>
      <c r="E335" s="59">
        <f t="shared" si="57"/>
        <v>2355.6962557680595</v>
      </c>
      <c r="F335" s="60">
        <v>12817</v>
      </c>
      <c r="G335" s="61">
        <v>12440</v>
      </c>
      <c r="H335" s="61">
        <v>12287</v>
      </c>
      <c r="I335" s="61">
        <v>12848</v>
      </c>
      <c r="J335" s="61">
        <v>13383</v>
      </c>
      <c r="K335" s="61">
        <v>12771</v>
      </c>
      <c r="L335" s="61">
        <v>13222</v>
      </c>
      <c r="M335" s="62">
        <f>VLOOKUP(C335,'[1]Vintage Comparisons'!$B$4:$L$369,11,FALSE)</f>
        <v>13435</v>
      </c>
      <c r="N335" s="63">
        <f>VLOOKUP(C335,'[1]Vintage Comparisons'!$B$4:$L$369,10,FALSE)</f>
        <v>13435</v>
      </c>
      <c r="O335" s="40">
        <f t="shared" si="52"/>
        <v>0</v>
      </c>
      <c r="P335" s="64">
        <f>VLOOKUP(C335,'[1]Vintage Comparisons'!$B$4:$L$369,9,FALSE)</f>
        <v>13480</v>
      </c>
      <c r="Q335" s="65">
        <f>VLOOKUP(C335,'[1]Vintage Comparisons'!$B$4:$L$369,8,FALSE)</f>
        <v>13630</v>
      </c>
      <c r="R335" s="66">
        <f>VLOOKUP(C335,'[1]Vintage Comparisons'!$B$4:$L$369,7,FALSE)</f>
        <v>13731</v>
      </c>
      <c r="S335" s="66">
        <f>VLOOKUP(C335,'[1]Vintage Comparisons'!$B$4:$L$369,6,FALSE)</f>
        <v>13739</v>
      </c>
      <c r="T335" s="66">
        <f>VLOOKUP(C335,'[1]Vintage Comparisons'!$B$4:$L$369,5,FALSE)</f>
        <v>13862</v>
      </c>
      <c r="U335" s="66">
        <f>VLOOKUP(C335,'[1]Vintage Comparisons'!$B$4:$L$369,4,FALSE)</f>
        <v>13966</v>
      </c>
      <c r="V335" s="67">
        <f>VLOOKUP(C335,'[1]Vintage Comparisons'!$B$4:$L$369,3,FALSE)</f>
        <v>14163</v>
      </c>
      <c r="W335" s="3"/>
      <c r="X335" s="68">
        <f t="shared" si="60"/>
        <v>2483.343957606478</v>
      </c>
    </row>
    <row r="336" spans="1:24" ht="12.75">
      <c r="A336" s="56" t="s">
        <v>628</v>
      </c>
      <c r="B336" s="56" t="s">
        <v>652</v>
      </c>
      <c r="C336" s="57" t="s">
        <v>653</v>
      </c>
      <c r="D336" s="58">
        <v>36.36839163303375</v>
      </c>
      <c r="E336" s="59">
        <f t="shared" si="57"/>
        <v>193.71216827749294</v>
      </c>
      <c r="F336" s="60">
        <v>2195</v>
      </c>
      <c r="G336" s="61">
        <v>2617</v>
      </c>
      <c r="H336" s="61">
        <v>2624</v>
      </c>
      <c r="I336" s="61">
        <v>2559</v>
      </c>
      <c r="J336" s="61">
        <v>2947</v>
      </c>
      <c r="K336" s="61">
        <v>3730</v>
      </c>
      <c r="L336" s="61">
        <v>5438</v>
      </c>
      <c r="M336" s="62">
        <f>VLOOKUP(C336,'[1]Vintage Comparisons'!$B$4:$L$369,11,FALSE)</f>
        <v>7045</v>
      </c>
      <c r="N336" s="63">
        <f>VLOOKUP(C336,'[1]Vintage Comparisons'!$B$4:$L$369,10,FALSE)</f>
        <v>7045</v>
      </c>
      <c r="O336" s="40">
        <f t="shared" si="52"/>
        <v>0</v>
      </c>
      <c r="P336" s="64">
        <f>VLOOKUP(C336,'[1]Vintage Comparisons'!$B$4:$L$369,9,FALSE)</f>
        <v>7108</v>
      </c>
      <c r="Q336" s="65">
        <f>VLOOKUP(C336,'[1]Vintage Comparisons'!$B$4:$L$369,8,FALSE)</f>
        <v>7347</v>
      </c>
      <c r="R336" s="66">
        <f>VLOOKUP(C336,'[1]Vintage Comparisons'!$B$4:$L$369,7,FALSE)</f>
        <v>7510</v>
      </c>
      <c r="S336" s="66">
        <f>VLOOKUP(C336,'[1]Vintage Comparisons'!$B$4:$L$369,6,FALSE)</f>
        <v>7642</v>
      </c>
      <c r="T336" s="66">
        <f>VLOOKUP(C336,'[1]Vintage Comparisons'!$B$4:$L$369,5,FALSE)</f>
        <v>7746</v>
      </c>
      <c r="U336" s="66">
        <f>VLOOKUP(C336,'[1]Vintage Comparisons'!$B$4:$L$369,4,FALSE)</f>
        <v>7869</v>
      </c>
      <c r="V336" s="67">
        <f>VLOOKUP(C336,'[1]Vintage Comparisons'!$B$4:$L$369,3,FALSE)</f>
        <v>7957</v>
      </c>
      <c r="W336" s="3"/>
      <c r="X336" s="68">
        <f t="shared" si="60"/>
        <v>218.78888899702076</v>
      </c>
    </row>
    <row r="337" spans="1:24" ht="12.75">
      <c r="A337" s="56" t="s">
        <v>628</v>
      </c>
      <c r="B337" s="56" t="s">
        <v>654</v>
      </c>
      <c r="C337" s="57" t="s">
        <v>655</v>
      </c>
      <c r="D337" s="58">
        <v>21.052592873573303</v>
      </c>
      <c r="E337" s="59">
        <f t="shared" si="57"/>
        <v>476.7108764354577</v>
      </c>
      <c r="F337" s="60">
        <v>4265</v>
      </c>
      <c r="G337" s="61">
        <v>4616</v>
      </c>
      <c r="H337" s="61">
        <v>5261</v>
      </c>
      <c r="I337" s="61">
        <v>6510</v>
      </c>
      <c r="J337" s="61">
        <v>8087</v>
      </c>
      <c r="K337" s="61">
        <v>8717</v>
      </c>
      <c r="L337" s="61">
        <v>9540</v>
      </c>
      <c r="M337" s="62">
        <f>VLOOKUP(C337,'[1]Vintage Comparisons'!$B$4:$L$369,11,FALSE)</f>
        <v>10036</v>
      </c>
      <c r="N337" s="63">
        <f>VLOOKUP(C337,'[1]Vintage Comparisons'!$B$4:$L$369,10,FALSE)</f>
        <v>10036</v>
      </c>
      <c r="O337" s="40">
        <f t="shared" si="52"/>
        <v>0</v>
      </c>
      <c r="P337" s="64">
        <f>VLOOKUP(C337,'[1]Vintage Comparisons'!$B$4:$L$369,9,FALSE)</f>
        <v>10098</v>
      </c>
      <c r="Q337" s="65">
        <f>VLOOKUP(C337,'[1]Vintage Comparisons'!$B$4:$L$369,8,FALSE)</f>
        <v>10285</v>
      </c>
      <c r="R337" s="66">
        <f>VLOOKUP(C337,'[1]Vintage Comparisons'!$B$4:$L$369,7,FALSE)</f>
        <v>10507</v>
      </c>
      <c r="S337" s="66">
        <f>VLOOKUP(C337,'[1]Vintage Comparisons'!$B$4:$L$369,6,FALSE)</f>
        <v>10693</v>
      </c>
      <c r="T337" s="66">
        <f>VLOOKUP(C337,'[1]Vintage Comparisons'!$B$4:$L$369,5,FALSE)</f>
        <v>10754</v>
      </c>
      <c r="U337" s="66">
        <f>VLOOKUP(C337,'[1]Vintage Comparisons'!$B$4:$L$369,4,FALSE)</f>
        <v>10791</v>
      </c>
      <c r="V337" s="67">
        <f>VLOOKUP(C337,'[1]Vintage Comparisons'!$B$4:$L$369,3,FALSE)</f>
        <v>10830</v>
      </c>
      <c r="W337" s="3"/>
      <c r="X337" s="68">
        <f t="shared" si="60"/>
        <v>514.4259457748113</v>
      </c>
    </row>
    <row r="338" spans="1:24" ht="12.75">
      <c r="A338" s="56" t="s">
        <v>628</v>
      </c>
      <c r="B338" s="56" t="s">
        <v>656</v>
      </c>
      <c r="C338" s="57" t="s">
        <v>657</v>
      </c>
      <c r="D338" s="58">
        <v>9.844388455152512</v>
      </c>
      <c r="E338" s="59">
        <f t="shared" si="57"/>
        <v>213.01475551814892</v>
      </c>
      <c r="F338" s="60">
        <v>926</v>
      </c>
      <c r="G338" s="61">
        <v>1016</v>
      </c>
      <c r="H338" s="61">
        <v>1243</v>
      </c>
      <c r="I338" s="61">
        <v>1533</v>
      </c>
      <c r="J338" s="61">
        <v>1801</v>
      </c>
      <c r="K338" s="61">
        <v>1955</v>
      </c>
      <c r="L338" s="61">
        <v>2033</v>
      </c>
      <c r="M338" s="62">
        <f>VLOOKUP(C338,'[1]Vintage Comparisons'!$B$4:$L$369,11,FALSE)</f>
        <v>2097</v>
      </c>
      <c r="N338" s="63">
        <f>VLOOKUP(C338,'[1]Vintage Comparisons'!$B$4:$L$369,10,FALSE)</f>
        <v>2097</v>
      </c>
      <c r="O338" s="40">
        <f t="shared" si="52"/>
        <v>0</v>
      </c>
      <c r="P338" s="64">
        <f>VLOOKUP(C338,'[1]Vintage Comparisons'!$B$4:$L$369,9,FALSE)</f>
        <v>2102</v>
      </c>
      <c r="Q338" s="65">
        <f>VLOOKUP(C338,'[1]Vintage Comparisons'!$B$4:$L$369,8,FALSE)</f>
        <v>2116</v>
      </c>
      <c r="R338" s="66">
        <f>VLOOKUP(C338,'[1]Vintage Comparisons'!$B$4:$L$369,7,FALSE)</f>
        <v>2122</v>
      </c>
      <c r="S338" s="66">
        <f>VLOOKUP(C338,'[1]Vintage Comparisons'!$B$4:$L$369,6,FALSE)</f>
        <v>2123</v>
      </c>
      <c r="T338" s="66">
        <f>VLOOKUP(C338,'[1]Vintage Comparisons'!$B$4:$L$369,5,FALSE)</f>
        <v>2117</v>
      </c>
      <c r="U338" s="66">
        <f>VLOOKUP(C338,'[1]Vintage Comparisons'!$B$4:$L$369,4,FALSE)</f>
        <v>2107</v>
      </c>
      <c r="V338" s="67">
        <f>VLOOKUP(C338,'[1]Vintage Comparisons'!$B$4:$L$369,3,FALSE)</f>
        <v>2094</v>
      </c>
      <c r="W338" s="3"/>
      <c r="X338" s="68">
        <f t="shared" si="60"/>
        <v>212.71001337863797</v>
      </c>
    </row>
    <row r="339" spans="1:24" ht="12.75">
      <c r="A339" s="56" t="s">
        <v>628</v>
      </c>
      <c r="B339" s="56" t="s">
        <v>658</v>
      </c>
      <c r="C339" s="57" t="s">
        <v>659</v>
      </c>
      <c r="D339" s="58">
        <v>27.760830521583557</v>
      </c>
      <c r="E339" s="59">
        <f t="shared" si="57"/>
        <v>1408.5313466972425</v>
      </c>
      <c r="F339" s="60">
        <v>40692</v>
      </c>
      <c r="G339" s="61">
        <v>41824</v>
      </c>
      <c r="H339" s="61">
        <v>42691</v>
      </c>
      <c r="I339" s="61">
        <v>43021</v>
      </c>
      <c r="J339" s="61">
        <v>43343</v>
      </c>
      <c r="K339" s="61">
        <v>39580</v>
      </c>
      <c r="L339" s="61">
        <v>41194</v>
      </c>
      <c r="M339" s="62">
        <f>VLOOKUP(C339,'[1]Vintage Comparisons'!$B$4:$L$369,11,FALSE)</f>
        <v>39102</v>
      </c>
      <c r="N339" s="63">
        <f>VLOOKUP(C339,'[1]Vintage Comparisons'!$B$4:$L$369,10,FALSE)</f>
        <v>39102</v>
      </c>
      <c r="O339" s="40">
        <f t="shared" si="52"/>
        <v>0</v>
      </c>
      <c r="P339" s="64">
        <f>VLOOKUP(C339,'[1]Vintage Comparisons'!$B$4:$L$369,9,FALSE)</f>
        <v>39196</v>
      </c>
      <c r="Q339" s="65">
        <f>VLOOKUP(C339,'[1]Vintage Comparisons'!$B$4:$L$369,8,FALSE)</f>
        <v>39396</v>
      </c>
      <c r="R339" s="66">
        <f>VLOOKUP(C339,'[1]Vintage Comparisons'!$B$4:$L$369,7,FALSE)</f>
        <v>39733</v>
      </c>
      <c r="S339" s="66">
        <f>VLOOKUP(C339,'[1]Vintage Comparisons'!$B$4:$L$369,6,FALSE)</f>
        <v>39865</v>
      </c>
      <c r="T339" s="66">
        <f>VLOOKUP(C339,'[1]Vintage Comparisons'!$B$4:$L$369,5,FALSE)</f>
        <v>39832</v>
      </c>
      <c r="U339" s="66">
        <f>VLOOKUP(C339,'[1]Vintage Comparisons'!$B$4:$L$369,4,FALSE)</f>
        <v>39966</v>
      </c>
      <c r="V339" s="67">
        <f>VLOOKUP(C339,'[1]Vintage Comparisons'!$B$4:$L$369,3,FALSE)</f>
        <v>40050</v>
      </c>
      <c r="W339" s="3"/>
      <c r="X339" s="68">
        <f t="shared" si="60"/>
        <v>1442.6801809427793</v>
      </c>
    </row>
    <row r="340" spans="1:24" ht="12.75">
      <c r="A340" s="56" t="s">
        <v>628</v>
      </c>
      <c r="B340" s="56" t="s">
        <v>660</v>
      </c>
      <c r="C340" s="57" t="s">
        <v>661</v>
      </c>
      <c r="D340" s="58">
        <v>22.19024294614792</v>
      </c>
      <c r="E340" s="59">
        <f t="shared" si="57"/>
        <v>935.996962737424</v>
      </c>
      <c r="F340" s="60">
        <v>19399</v>
      </c>
      <c r="G340" s="61">
        <v>20206</v>
      </c>
      <c r="H340" s="61">
        <v>19581</v>
      </c>
      <c r="I340" s="61">
        <v>19038</v>
      </c>
      <c r="J340" s="61">
        <v>19748</v>
      </c>
      <c r="K340" s="61">
        <v>17900</v>
      </c>
      <c r="L340" s="61">
        <v>20125</v>
      </c>
      <c r="M340" s="62">
        <f>VLOOKUP(C340,'[1]Vintage Comparisons'!$B$4:$L$369,11,FALSE)</f>
        <v>20770</v>
      </c>
      <c r="N340" s="63">
        <f>VLOOKUP(C340,'[1]Vintage Comparisons'!$B$4:$L$369,10,FALSE)</f>
        <v>20770</v>
      </c>
      <c r="O340" s="40">
        <f t="shared" si="52"/>
        <v>0</v>
      </c>
      <c r="P340" s="64">
        <f>VLOOKUP(C340,'[1]Vintage Comparisons'!$B$4:$L$369,9,FALSE)</f>
        <v>20821</v>
      </c>
      <c r="Q340" s="65">
        <f>VLOOKUP(C340,'[1]Vintage Comparisons'!$B$4:$L$369,8,FALSE)</f>
        <v>20927</v>
      </c>
      <c r="R340" s="66">
        <f>VLOOKUP(C340,'[1]Vintage Comparisons'!$B$4:$L$369,7,FALSE)</f>
        <v>20981</v>
      </c>
      <c r="S340" s="66">
        <f>VLOOKUP(C340,'[1]Vintage Comparisons'!$B$4:$L$369,6,FALSE)</f>
        <v>20995</v>
      </c>
      <c r="T340" s="66">
        <f>VLOOKUP(C340,'[1]Vintage Comparisons'!$B$4:$L$369,5,FALSE)</f>
        <v>20926</v>
      </c>
      <c r="U340" s="66">
        <f>VLOOKUP(C340,'[1]Vintage Comparisons'!$B$4:$L$369,4,FALSE)</f>
        <v>20867</v>
      </c>
      <c r="V340" s="67">
        <f>VLOOKUP(C340,'[1]Vintage Comparisons'!$B$4:$L$369,3,FALSE)</f>
        <v>20805</v>
      </c>
      <c r="W340" s="3"/>
      <c r="X340" s="68">
        <f t="shared" si="60"/>
        <v>937.5742325350076</v>
      </c>
    </row>
    <row r="341" spans="1:24" ht="12.75">
      <c r="A341" s="56" t="s">
        <v>628</v>
      </c>
      <c r="B341" s="56" t="s">
        <v>662</v>
      </c>
      <c r="C341" s="57" t="s">
        <v>663</v>
      </c>
      <c r="D341" s="58">
        <v>22.740248560905457</v>
      </c>
      <c r="E341" s="59">
        <f t="shared" si="57"/>
        <v>654.9620581371059</v>
      </c>
      <c r="F341" s="60">
        <v>7030</v>
      </c>
      <c r="G341" s="61">
        <v>7457</v>
      </c>
      <c r="H341" s="61">
        <v>8281</v>
      </c>
      <c r="I341" s="61">
        <v>10627</v>
      </c>
      <c r="J341" s="61">
        <v>11659</v>
      </c>
      <c r="K341" s="61">
        <v>11238</v>
      </c>
      <c r="L341" s="61">
        <v>13035</v>
      </c>
      <c r="M341" s="62">
        <f>VLOOKUP(C341,'[1]Vintage Comparisons'!$B$4:$L$369,11,FALSE)</f>
        <v>14894</v>
      </c>
      <c r="N341" s="63">
        <f>VLOOKUP(C341,'[1]Vintage Comparisons'!$B$4:$L$369,10,FALSE)</f>
        <v>14894</v>
      </c>
      <c r="O341" s="40">
        <f t="shared" si="52"/>
        <v>0</v>
      </c>
      <c r="P341" s="64">
        <f>VLOOKUP(C341,'[1]Vintage Comparisons'!$B$4:$L$369,9,FALSE)</f>
        <v>14987</v>
      </c>
      <c r="Q341" s="65">
        <f>VLOOKUP(C341,'[1]Vintage Comparisons'!$B$4:$L$369,8,FALSE)</f>
        <v>15323</v>
      </c>
      <c r="R341" s="66">
        <f>VLOOKUP(C341,'[1]Vintage Comparisons'!$B$4:$L$369,7,FALSE)</f>
        <v>15740</v>
      </c>
      <c r="S341" s="66">
        <f>VLOOKUP(C341,'[1]Vintage Comparisons'!$B$4:$L$369,6,FALSE)</f>
        <v>15946</v>
      </c>
      <c r="T341" s="66">
        <f>VLOOKUP(C341,'[1]Vintage Comparisons'!$B$4:$L$369,5,FALSE)</f>
        <v>16264</v>
      </c>
      <c r="U341" s="66">
        <f>VLOOKUP(C341,'[1]Vintage Comparisons'!$B$4:$L$369,4,FALSE)</f>
        <v>16856</v>
      </c>
      <c r="V341" s="67">
        <f>VLOOKUP(C341,'[1]Vintage Comparisons'!$B$4:$L$369,3,FALSE)</f>
        <v>17405</v>
      </c>
      <c r="W341" s="3"/>
      <c r="X341" s="68">
        <f t="shared" si="60"/>
        <v>765.3830147627453</v>
      </c>
    </row>
    <row r="342" spans="1:24" ht="12.75">
      <c r="A342" s="56" t="s">
        <v>628</v>
      </c>
      <c r="B342" s="56" t="s">
        <v>664</v>
      </c>
      <c r="C342" s="57" t="s">
        <v>665</v>
      </c>
      <c r="D342" s="58">
        <v>38.591633558273315</v>
      </c>
      <c r="E342" s="59">
        <f t="shared" si="57"/>
        <v>67.94218741844092</v>
      </c>
      <c r="F342" s="60">
        <v>2460</v>
      </c>
      <c r="G342" s="61">
        <v>2154</v>
      </c>
      <c r="H342" s="61">
        <v>2348</v>
      </c>
      <c r="I342" s="61">
        <v>2340</v>
      </c>
      <c r="J342" s="61">
        <v>2379</v>
      </c>
      <c r="K342" s="61">
        <v>2272</v>
      </c>
      <c r="L342" s="61">
        <v>2385</v>
      </c>
      <c r="M342" s="62">
        <f>VLOOKUP(C342,'[1]Vintage Comparisons'!$B$4:$L$369,11,FALSE)</f>
        <v>2622</v>
      </c>
      <c r="N342" s="63">
        <f>VLOOKUP(C342,'[1]Vintage Comparisons'!$B$4:$L$369,10,FALSE)</f>
        <v>2622</v>
      </c>
      <c r="O342" s="40">
        <f t="shared" si="52"/>
        <v>0</v>
      </c>
      <c r="P342" s="64">
        <f>VLOOKUP(C342,'[1]Vintage Comparisons'!$B$4:$L$369,9,FALSE)</f>
        <v>2630</v>
      </c>
      <c r="Q342" s="65">
        <f>VLOOKUP(C342,'[1]Vintage Comparisons'!$B$4:$L$369,8,FALSE)</f>
        <v>2657</v>
      </c>
      <c r="R342" s="66">
        <f>VLOOKUP(C342,'[1]Vintage Comparisons'!$B$4:$L$369,7,FALSE)</f>
        <v>2668</v>
      </c>
      <c r="S342" s="66">
        <f>VLOOKUP(C342,'[1]Vintage Comparisons'!$B$4:$L$369,6,FALSE)</f>
        <v>2667</v>
      </c>
      <c r="T342" s="66">
        <f>VLOOKUP(C342,'[1]Vintage Comparisons'!$B$4:$L$369,5,FALSE)</f>
        <v>2660</v>
      </c>
      <c r="U342" s="66">
        <f>VLOOKUP(C342,'[1]Vintage Comparisons'!$B$4:$L$369,4,FALSE)</f>
        <v>2650</v>
      </c>
      <c r="V342" s="67">
        <f>VLOOKUP(C342,'[1]Vintage Comparisons'!$B$4:$L$369,3,FALSE)</f>
        <v>2667</v>
      </c>
      <c r="W342" s="3"/>
      <c r="X342" s="68">
        <f t="shared" si="60"/>
        <v>69.10824326658351</v>
      </c>
    </row>
    <row r="343" spans="1:24" ht="12.75">
      <c r="A343" s="56" t="s">
        <v>628</v>
      </c>
      <c r="B343" s="56" t="s">
        <v>666</v>
      </c>
      <c r="C343" s="57" t="s">
        <v>667</v>
      </c>
      <c r="D343" s="58">
        <v>26.35688465833664</v>
      </c>
      <c r="E343" s="59">
        <f t="shared" si="57"/>
        <v>226.92363219445284</v>
      </c>
      <c r="F343" s="60">
        <v>987</v>
      </c>
      <c r="G343" s="61">
        <v>1790</v>
      </c>
      <c r="H343" s="61">
        <v>3983</v>
      </c>
      <c r="I343" s="61">
        <v>2563</v>
      </c>
      <c r="J343" s="61">
        <v>13426</v>
      </c>
      <c r="K343" s="61">
        <v>12170</v>
      </c>
      <c r="L343" s="61">
        <v>12329</v>
      </c>
      <c r="M343" s="62">
        <f>VLOOKUP(C343,'[1]Vintage Comparisons'!$B$4:$L$369,11,FALSE)</f>
        <v>5981</v>
      </c>
      <c r="N343" s="63">
        <f>VLOOKUP(C343,'[1]Vintage Comparisons'!$B$4:$L$369,10,FALSE)</f>
        <v>5981</v>
      </c>
      <c r="O343" s="40">
        <f t="shared" si="52"/>
        <v>0</v>
      </c>
      <c r="P343" s="64">
        <f>VLOOKUP(C343,'[1]Vintage Comparisons'!$B$4:$L$369,9,FALSE)</f>
        <v>6000</v>
      </c>
      <c r="Q343" s="65">
        <f>VLOOKUP(C343,'[1]Vintage Comparisons'!$B$4:$L$369,8,FALSE)</f>
        <v>6062</v>
      </c>
      <c r="R343" s="66">
        <f>VLOOKUP(C343,'[1]Vintage Comparisons'!$B$4:$L$369,7,FALSE)</f>
        <v>6090</v>
      </c>
      <c r="S343" s="66">
        <f>VLOOKUP(C343,'[1]Vintage Comparisons'!$B$4:$L$369,6,FALSE)</f>
        <v>6091</v>
      </c>
      <c r="T343" s="66">
        <f>VLOOKUP(C343,'[1]Vintage Comparisons'!$B$4:$L$369,5,FALSE)</f>
        <v>6072</v>
      </c>
      <c r="U343" s="66">
        <f>VLOOKUP(C343,'[1]Vintage Comparisons'!$B$4:$L$369,4,FALSE)</f>
        <v>6063</v>
      </c>
      <c r="V343" s="67">
        <f>VLOOKUP(C343,'[1]Vintage Comparisons'!$B$4:$L$369,3,FALSE)</f>
        <v>6051</v>
      </c>
      <c r="W343" s="3"/>
      <c r="X343" s="68">
        <f t="shared" si="60"/>
        <v>229.57948476987696</v>
      </c>
    </row>
    <row r="344" spans="1:24" ht="12.75">
      <c r="A344" s="56" t="s">
        <v>628</v>
      </c>
      <c r="B344" s="56" t="s">
        <v>668</v>
      </c>
      <c r="C344" s="57" t="s">
        <v>669</v>
      </c>
      <c r="D344" s="58">
        <v>34.989545822143555</v>
      </c>
      <c r="E344" s="59">
        <f t="shared" si="57"/>
        <v>446.4476355138643</v>
      </c>
      <c r="F344" s="60">
        <v>3871</v>
      </c>
      <c r="G344" s="61">
        <v>3924</v>
      </c>
      <c r="H344" s="61">
        <v>5975</v>
      </c>
      <c r="I344" s="61">
        <v>10117</v>
      </c>
      <c r="J344" s="61">
        <v>12564</v>
      </c>
      <c r="K344" s="61">
        <v>13336</v>
      </c>
      <c r="L344" s="61">
        <v>14628</v>
      </c>
      <c r="M344" s="62">
        <f>VLOOKUP(C344,'[1]Vintage Comparisons'!$B$4:$L$369,11,FALSE)</f>
        <v>15621</v>
      </c>
      <c r="N344" s="63">
        <f>VLOOKUP(C344,'[1]Vintage Comparisons'!$B$4:$L$369,10,FALSE)</f>
        <v>15621</v>
      </c>
      <c r="O344" s="40">
        <f t="shared" si="52"/>
        <v>0</v>
      </c>
      <c r="P344" s="64">
        <f>VLOOKUP(C344,'[1]Vintage Comparisons'!$B$4:$L$369,9,FALSE)</f>
        <v>15699</v>
      </c>
      <c r="Q344" s="65">
        <f>VLOOKUP(C344,'[1]Vintage Comparisons'!$B$4:$L$369,8,FALSE)</f>
        <v>15976</v>
      </c>
      <c r="R344" s="66">
        <f>VLOOKUP(C344,'[1]Vintage Comparisons'!$B$4:$L$369,7,FALSE)</f>
        <v>16128</v>
      </c>
      <c r="S344" s="66">
        <f>VLOOKUP(C344,'[1]Vintage Comparisons'!$B$4:$L$369,6,FALSE)</f>
        <v>16386</v>
      </c>
      <c r="T344" s="66">
        <f>VLOOKUP(C344,'[1]Vintage Comparisons'!$B$4:$L$369,5,FALSE)</f>
        <v>16561</v>
      </c>
      <c r="U344" s="66">
        <f>VLOOKUP(C344,'[1]Vintage Comparisons'!$B$4:$L$369,4,FALSE)</f>
        <v>16558</v>
      </c>
      <c r="V344" s="67">
        <f>VLOOKUP(C344,'[1]Vintage Comparisons'!$B$4:$L$369,3,FALSE)</f>
        <v>16667</v>
      </c>
      <c r="W344" s="3"/>
      <c r="X344" s="68">
        <f t="shared" si="60"/>
        <v>476.34227905445084</v>
      </c>
    </row>
    <row r="345" spans="1:24" ht="12.75">
      <c r="A345" s="56" t="s">
        <v>628</v>
      </c>
      <c r="B345" s="56" t="s">
        <v>670</v>
      </c>
      <c r="C345" s="57" t="s">
        <v>671</v>
      </c>
      <c r="D345" s="58">
        <v>5.155467510223389</v>
      </c>
      <c r="E345" s="59">
        <f t="shared" si="57"/>
        <v>1145.7738775942837</v>
      </c>
      <c r="F345" s="60">
        <v>2973</v>
      </c>
      <c r="G345" s="61">
        <v>3113</v>
      </c>
      <c r="H345" s="61">
        <v>3479</v>
      </c>
      <c r="I345" s="61">
        <v>3987</v>
      </c>
      <c r="J345" s="61">
        <v>4292</v>
      </c>
      <c r="K345" s="61">
        <v>3905</v>
      </c>
      <c r="L345" s="61">
        <v>5666</v>
      </c>
      <c r="M345" s="62">
        <f>VLOOKUP(C345,'[1]Vintage Comparisons'!$B$4:$L$369,11,FALSE)</f>
        <v>5907</v>
      </c>
      <c r="N345" s="63">
        <f>VLOOKUP(C345,'[1]Vintage Comparisons'!$B$4:$L$369,10,FALSE)</f>
        <v>5907</v>
      </c>
      <c r="O345" s="40">
        <f t="shared" si="52"/>
        <v>0</v>
      </c>
      <c r="P345" s="64">
        <f>VLOOKUP(C345,'[1]Vintage Comparisons'!$B$4:$L$369,9,FALSE)</f>
        <v>5932</v>
      </c>
      <c r="Q345" s="65">
        <f>VLOOKUP(C345,'[1]Vintage Comparisons'!$B$4:$L$369,8,FALSE)</f>
        <v>6019</v>
      </c>
      <c r="R345" s="66">
        <f>VLOOKUP(C345,'[1]Vintage Comparisons'!$B$4:$L$369,7,FALSE)</f>
        <v>6104</v>
      </c>
      <c r="S345" s="66">
        <f>VLOOKUP(C345,'[1]Vintage Comparisons'!$B$4:$L$369,6,FALSE)</f>
        <v>6173</v>
      </c>
      <c r="T345" s="66">
        <f>VLOOKUP(C345,'[1]Vintage Comparisons'!$B$4:$L$369,5,FALSE)</f>
        <v>6209</v>
      </c>
      <c r="U345" s="66">
        <f>VLOOKUP(C345,'[1]Vintage Comparisons'!$B$4:$L$369,4,FALSE)</f>
        <v>6230</v>
      </c>
      <c r="V345" s="67">
        <f>VLOOKUP(C345,'[1]Vintage Comparisons'!$B$4:$L$369,3,FALSE)</f>
        <v>6226</v>
      </c>
      <c r="W345" s="3"/>
      <c r="X345" s="68">
        <f t="shared" si="60"/>
        <v>1207.6499342986306</v>
      </c>
    </row>
    <row r="346" spans="1:24" ht="12.75">
      <c r="A346" s="56" t="s">
        <v>628</v>
      </c>
      <c r="B346" s="56" t="s">
        <v>672</v>
      </c>
      <c r="C346" s="57" t="s">
        <v>673</v>
      </c>
      <c r="D346" s="58">
        <v>41.02585995197296</v>
      </c>
      <c r="E346" s="59">
        <f t="shared" si="57"/>
        <v>95.28136654724806</v>
      </c>
      <c r="F346" s="60">
        <v>1010</v>
      </c>
      <c r="G346" s="61">
        <v>1022</v>
      </c>
      <c r="H346" s="61">
        <v>1134</v>
      </c>
      <c r="I346" s="61">
        <v>1217</v>
      </c>
      <c r="J346" s="61">
        <v>1437</v>
      </c>
      <c r="K346" s="61">
        <v>1797</v>
      </c>
      <c r="L346" s="61">
        <v>2797</v>
      </c>
      <c r="M346" s="62">
        <f>VLOOKUP(C346,'[1]Vintage Comparisons'!$B$4:$L$369,11,FALSE)</f>
        <v>3909</v>
      </c>
      <c r="N346" s="63">
        <f>VLOOKUP(C346,'[1]Vintage Comparisons'!$B$4:$L$369,10,FALSE)</f>
        <v>3909</v>
      </c>
      <c r="O346" s="40">
        <f t="shared" si="52"/>
        <v>0</v>
      </c>
      <c r="P346" s="64">
        <f>VLOOKUP(C346,'[1]Vintage Comparisons'!$B$4:$L$369,9,FALSE)</f>
        <v>3942</v>
      </c>
      <c r="Q346" s="65">
        <f>VLOOKUP(C346,'[1]Vintage Comparisons'!$B$4:$L$369,8,FALSE)</f>
        <v>4066</v>
      </c>
      <c r="R346" s="66">
        <f>VLOOKUP(C346,'[1]Vintage Comparisons'!$B$4:$L$369,7,FALSE)</f>
        <v>4144</v>
      </c>
      <c r="S346" s="66">
        <f>VLOOKUP(C346,'[1]Vintage Comparisons'!$B$4:$L$369,6,FALSE)</f>
        <v>4214</v>
      </c>
      <c r="T346" s="66">
        <f>VLOOKUP(C346,'[1]Vintage Comparisons'!$B$4:$L$369,5,FALSE)</f>
        <v>4264</v>
      </c>
      <c r="U346" s="66">
        <f>VLOOKUP(C346,'[1]Vintage Comparisons'!$B$4:$L$369,4,FALSE)</f>
        <v>4344</v>
      </c>
      <c r="V346" s="67">
        <f>VLOOKUP(C346,'[1]Vintage Comparisons'!$B$4:$L$369,3,FALSE)</f>
        <v>4422</v>
      </c>
      <c r="W346" s="3"/>
      <c r="X346" s="68">
        <f t="shared" si="60"/>
        <v>107.78567482014093</v>
      </c>
    </row>
    <row r="347" spans="1:24" ht="12.75">
      <c r="A347" s="56" t="s">
        <v>628</v>
      </c>
      <c r="B347" s="56" t="s">
        <v>674</v>
      </c>
      <c r="C347" s="57" t="s">
        <v>675</v>
      </c>
      <c r="D347" s="58">
        <v>27.67514055967331</v>
      </c>
      <c r="E347" s="59">
        <f t="shared" si="57"/>
        <v>266.6653122894606</v>
      </c>
      <c r="F347" s="60">
        <v>2897</v>
      </c>
      <c r="G347" s="61">
        <v>2963</v>
      </c>
      <c r="H347" s="61">
        <v>3601</v>
      </c>
      <c r="I347" s="61">
        <v>3958</v>
      </c>
      <c r="J347" s="61">
        <v>6095</v>
      </c>
      <c r="K347" s="61">
        <v>6334</v>
      </c>
      <c r="L347" s="61">
        <v>6661</v>
      </c>
      <c r="M347" s="62">
        <f>VLOOKUP(C347,'[1]Vintage Comparisons'!$B$4:$L$369,11,FALSE)</f>
        <v>7380</v>
      </c>
      <c r="N347" s="63">
        <f>VLOOKUP(C347,'[1]Vintage Comparisons'!$B$4:$L$369,10,FALSE)</f>
        <v>6382</v>
      </c>
      <c r="O347" s="40">
        <f t="shared" si="52"/>
        <v>-998</v>
      </c>
      <c r="P347" s="64">
        <f>VLOOKUP(C347,'[1]Vintage Comparisons'!$B$4:$L$369,9,FALSE)</f>
        <v>6418</v>
      </c>
      <c r="Q347" s="65">
        <f>VLOOKUP(C347,'[1]Vintage Comparisons'!$B$4:$L$369,8,FALSE)</f>
        <v>6428</v>
      </c>
      <c r="R347" s="66">
        <f>VLOOKUP(C347,'[1]Vintage Comparisons'!$B$4:$L$369,7,FALSE)</f>
        <v>6534</v>
      </c>
      <c r="S347" s="66">
        <f>VLOOKUP(C347,'[1]Vintage Comparisons'!$B$4:$L$369,6,FALSE)</f>
        <v>6606</v>
      </c>
      <c r="T347" s="66">
        <f>VLOOKUP(C347,'[1]Vintage Comparisons'!$B$4:$L$369,5,FALSE)</f>
        <v>6724</v>
      </c>
      <c r="U347" s="66">
        <f>VLOOKUP(C347,'[1]Vintage Comparisons'!$B$4:$L$369,4,FALSE)</f>
        <v>6832</v>
      </c>
      <c r="V347" s="67">
        <f>VLOOKUP(C347,'[1]Vintage Comparisons'!$B$4:$L$369,3,FALSE)</f>
        <v>6970</v>
      </c>
      <c r="W347" s="3"/>
      <c r="X347" s="68">
        <f t="shared" si="60"/>
        <v>251.8505727178239</v>
      </c>
    </row>
    <row r="348" spans="1:24" ht="12.75">
      <c r="A348" s="56" t="s">
        <v>628</v>
      </c>
      <c r="B348" s="56" t="s">
        <v>676</v>
      </c>
      <c r="C348" s="57" t="s">
        <v>677</v>
      </c>
      <c r="D348" s="58">
        <v>23.359314382076263</v>
      </c>
      <c r="E348" s="59">
        <f t="shared" si="57"/>
        <v>448.2580194234835</v>
      </c>
      <c r="F348" s="60">
        <v>4445</v>
      </c>
      <c r="G348" s="61">
        <v>4851</v>
      </c>
      <c r="H348" s="61">
        <v>6029</v>
      </c>
      <c r="I348" s="61">
        <v>8177</v>
      </c>
      <c r="J348" s="61">
        <v>9140</v>
      </c>
      <c r="K348" s="61">
        <v>9446</v>
      </c>
      <c r="L348" s="61">
        <v>10191</v>
      </c>
      <c r="M348" s="62">
        <f>VLOOKUP(C348,'[1]Vintage Comparisons'!$B$4:$L$369,11,FALSE)</f>
        <v>10471</v>
      </c>
      <c r="N348" s="63">
        <f>VLOOKUP(C348,'[1]Vintage Comparisons'!$B$4:$L$369,10,FALSE)</f>
        <v>10471</v>
      </c>
      <c r="O348" s="40">
        <f t="shared" si="52"/>
        <v>0</v>
      </c>
      <c r="P348" s="64">
        <f>VLOOKUP(C348,'[1]Vintage Comparisons'!$B$4:$L$369,9,FALSE)</f>
        <v>10514</v>
      </c>
      <c r="Q348" s="65">
        <f>VLOOKUP(C348,'[1]Vintage Comparisons'!$B$4:$L$369,8,FALSE)</f>
        <v>10641</v>
      </c>
      <c r="R348" s="66">
        <f>VLOOKUP(C348,'[1]Vintage Comparisons'!$B$4:$L$369,7,FALSE)</f>
        <v>10763</v>
      </c>
      <c r="S348" s="66">
        <f>VLOOKUP(C348,'[1]Vintage Comparisons'!$B$4:$L$369,6,FALSE)</f>
        <v>10820</v>
      </c>
      <c r="T348" s="66">
        <f>VLOOKUP(C348,'[1]Vintage Comparisons'!$B$4:$L$369,5,FALSE)</f>
        <v>10882</v>
      </c>
      <c r="U348" s="66">
        <f>VLOOKUP(C348,'[1]Vintage Comparisons'!$B$4:$L$369,4,FALSE)</f>
        <v>10945</v>
      </c>
      <c r="V348" s="67">
        <f>VLOOKUP(C348,'[1]Vintage Comparisons'!$B$4:$L$369,3,FALSE)</f>
        <v>11003</v>
      </c>
      <c r="W348" s="3"/>
      <c r="X348" s="68">
        <f t="shared" si="60"/>
        <v>471.03266046381333</v>
      </c>
    </row>
    <row r="349" spans="1:24" ht="12.75">
      <c r="A349" s="56" t="s">
        <v>628</v>
      </c>
      <c r="B349" s="56" t="s">
        <v>678</v>
      </c>
      <c r="C349" s="57" t="s">
        <v>679</v>
      </c>
      <c r="D349" s="58">
        <v>28.87781912088394</v>
      </c>
      <c r="E349" s="59">
        <f t="shared" si="57"/>
        <v>1430.2672867055387</v>
      </c>
      <c r="F349" s="60">
        <v>21810</v>
      </c>
      <c r="G349" s="61">
        <v>22226</v>
      </c>
      <c r="H349" s="61">
        <v>24075</v>
      </c>
      <c r="I349" s="61">
        <v>27929</v>
      </c>
      <c r="J349" s="61">
        <v>32939</v>
      </c>
      <c r="K349" s="61">
        <v>34508</v>
      </c>
      <c r="L349" s="61">
        <v>38145</v>
      </c>
      <c r="M349" s="62">
        <f>VLOOKUP(C349,'[1]Vintage Comparisons'!$B$4:$L$369,11,FALSE)</f>
        <v>41303</v>
      </c>
      <c r="N349" s="63">
        <f>VLOOKUP(C349,'[1]Vintage Comparisons'!$B$4:$L$369,10,FALSE)</f>
        <v>41303</v>
      </c>
      <c r="O349" s="40">
        <f t="shared" si="52"/>
        <v>0</v>
      </c>
      <c r="P349" s="64">
        <f>VLOOKUP(C349,'[1]Vintage Comparisons'!$B$4:$L$369,9,FALSE)</f>
        <v>41402</v>
      </c>
      <c r="Q349" s="65">
        <f>VLOOKUP(C349,'[1]Vintage Comparisons'!$B$4:$L$369,8,FALSE)</f>
        <v>41709</v>
      </c>
      <c r="R349" s="66">
        <f>VLOOKUP(C349,'[1]Vintage Comparisons'!$B$4:$L$369,7,FALSE)</f>
        <v>41876</v>
      </c>
      <c r="S349" s="66">
        <f>VLOOKUP(C349,'[1]Vintage Comparisons'!$B$4:$L$369,6,FALSE)</f>
        <v>41874</v>
      </c>
      <c r="T349" s="66">
        <f>VLOOKUP(C349,'[1]Vintage Comparisons'!$B$4:$L$369,5,FALSE)</f>
        <v>41826</v>
      </c>
      <c r="U349" s="66">
        <f>VLOOKUP(C349,'[1]Vintage Comparisons'!$B$4:$L$369,4,FALSE)</f>
        <v>41719</v>
      </c>
      <c r="V349" s="67">
        <f>VLOOKUP(C349,'[1]Vintage Comparisons'!$B$4:$L$369,3,FALSE)</f>
        <v>41549</v>
      </c>
      <c r="W349" s="3"/>
      <c r="X349" s="68">
        <f t="shared" si="60"/>
        <v>1438.7859355332162</v>
      </c>
    </row>
    <row r="350" spans="1:24" ht="12.75">
      <c r="A350" s="56" t="s">
        <v>628</v>
      </c>
      <c r="B350" s="56" t="s">
        <v>680</v>
      </c>
      <c r="C350" s="57" t="s">
        <v>681</v>
      </c>
      <c r="D350" s="58">
        <v>26.42154359817505</v>
      </c>
      <c r="E350" s="59">
        <f t="shared" si="57"/>
        <v>355.80812926650253</v>
      </c>
      <c r="F350" s="60">
        <v>1923</v>
      </c>
      <c r="G350" s="61">
        <v>2195</v>
      </c>
      <c r="H350" s="61">
        <v>3906</v>
      </c>
      <c r="I350" s="61">
        <v>6334</v>
      </c>
      <c r="J350" s="61">
        <v>7419</v>
      </c>
      <c r="K350" s="61">
        <v>8405</v>
      </c>
      <c r="L350" s="61">
        <v>9117</v>
      </c>
      <c r="M350" s="62">
        <f>VLOOKUP(C350,'[1]Vintage Comparisons'!$B$4:$L$369,11,FALSE)</f>
        <v>9401</v>
      </c>
      <c r="N350" s="63">
        <f>VLOOKUP(C350,'[1]Vintage Comparisons'!$B$4:$L$369,10,FALSE)</f>
        <v>9401</v>
      </c>
      <c r="O350" s="40">
        <f t="shared" si="52"/>
        <v>0</v>
      </c>
      <c r="P350" s="64">
        <f>VLOOKUP(C350,'[1]Vintage Comparisons'!$B$4:$L$369,9,FALSE)</f>
        <v>9455</v>
      </c>
      <c r="Q350" s="65">
        <f>VLOOKUP(C350,'[1]Vintage Comparisons'!$B$4:$L$369,8,FALSE)</f>
        <v>9648</v>
      </c>
      <c r="R350" s="66">
        <f>VLOOKUP(C350,'[1]Vintage Comparisons'!$B$4:$L$369,7,FALSE)</f>
        <v>9772</v>
      </c>
      <c r="S350" s="66">
        <f>VLOOKUP(C350,'[1]Vintage Comparisons'!$B$4:$L$369,6,FALSE)</f>
        <v>9870</v>
      </c>
      <c r="T350" s="66">
        <f>VLOOKUP(C350,'[1]Vintage Comparisons'!$B$4:$L$369,5,FALSE)</f>
        <v>9959</v>
      </c>
      <c r="U350" s="66">
        <f>VLOOKUP(C350,'[1]Vintage Comparisons'!$B$4:$L$369,4,FALSE)</f>
        <v>10003</v>
      </c>
      <c r="V350" s="67">
        <f>VLOOKUP(C350,'[1]Vintage Comparisons'!$B$4:$L$369,3,FALSE)</f>
        <v>10010</v>
      </c>
      <c r="W350" s="3"/>
      <c r="X350" s="68">
        <f t="shared" si="60"/>
        <v>378.85750175063185</v>
      </c>
    </row>
    <row r="351" spans="1:24" ht="12.75">
      <c r="A351" s="56" t="s">
        <v>628</v>
      </c>
      <c r="B351" s="56" t="s">
        <v>682</v>
      </c>
      <c r="C351" s="57" t="s">
        <v>683</v>
      </c>
      <c r="D351" s="58">
        <v>18.09806454181671</v>
      </c>
      <c r="E351" s="59">
        <f t="shared" si="57"/>
        <v>292.07543092723347</v>
      </c>
      <c r="F351" s="60">
        <v>1107</v>
      </c>
      <c r="G351" s="61">
        <v>1315</v>
      </c>
      <c r="H351" s="61">
        <v>1619</v>
      </c>
      <c r="I351" s="61">
        <v>2068</v>
      </c>
      <c r="J351" s="61">
        <v>2524</v>
      </c>
      <c r="K351" s="61">
        <v>3108</v>
      </c>
      <c r="L351" s="61">
        <v>4010</v>
      </c>
      <c r="M351" s="62">
        <f>VLOOKUP(C351,'[1]Vintage Comparisons'!$B$4:$L$369,11,FALSE)</f>
        <v>5286</v>
      </c>
      <c r="N351" s="63">
        <f>VLOOKUP(C351,'[1]Vintage Comparisons'!$B$4:$L$369,10,FALSE)</f>
        <v>5302</v>
      </c>
      <c r="O351" s="40">
        <f t="shared" si="52"/>
        <v>16</v>
      </c>
      <c r="P351" s="64">
        <f>VLOOKUP(C351,'[1]Vintage Comparisons'!$B$4:$L$369,9,FALSE)</f>
        <v>5343</v>
      </c>
      <c r="Q351" s="65">
        <f>VLOOKUP(C351,'[1]Vintage Comparisons'!$B$4:$L$369,8,FALSE)</f>
        <v>5494</v>
      </c>
      <c r="R351" s="66">
        <f>VLOOKUP(C351,'[1]Vintage Comparisons'!$B$4:$L$369,7,FALSE)</f>
        <v>5601</v>
      </c>
      <c r="S351" s="66">
        <f>VLOOKUP(C351,'[1]Vintage Comparisons'!$B$4:$L$369,6,FALSE)</f>
        <v>5699</v>
      </c>
      <c r="T351" s="66">
        <f>VLOOKUP(C351,'[1]Vintage Comparisons'!$B$4:$L$369,5,FALSE)</f>
        <v>5750</v>
      </c>
      <c r="U351" s="66">
        <f>VLOOKUP(C351,'[1]Vintage Comparisons'!$B$4:$L$369,4,FALSE)</f>
        <v>5742</v>
      </c>
      <c r="V351" s="67">
        <f>VLOOKUP(C351,'[1]Vintage Comparisons'!$B$4:$L$369,3,FALSE)</f>
        <v>5767</v>
      </c>
      <c r="W351" s="3"/>
      <c r="X351" s="68">
        <f t="shared" si="60"/>
        <v>318.6528585239038</v>
      </c>
    </row>
    <row r="352" spans="1:24" ht="12.75">
      <c r="A352" s="56" t="s">
        <v>628</v>
      </c>
      <c r="B352" s="56" t="s">
        <v>684</v>
      </c>
      <c r="C352" s="57" t="s">
        <v>685</v>
      </c>
      <c r="D352" s="58">
        <v>14.599968791007996</v>
      </c>
      <c r="E352" s="59">
        <f t="shared" si="57"/>
        <v>1835.551868885178</v>
      </c>
      <c r="F352" s="60">
        <v>14741</v>
      </c>
      <c r="G352" s="61">
        <v>15388</v>
      </c>
      <c r="H352" s="61">
        <v>15442</v>
      </c>
      <c r="I352" s="61">
        <v>15749</v>
      </c>
      <c r="J352" s="61">
        <v>19352</v>
      </c>
      <c r="K352" s="61">
        <v>23390</v>
      </c>
      <c r="L352" s="61">
        <v>25355</v>
      </c>
      <c r="M352" s="62">
        <f>VLOOKUP(C352,'[1]Vintage Comparisons'!$B$4:$L$369,11,FALSE)</f>
        <v>26799</v>
      </c>
      <c r="N352" s="63">
        <f>VLOOKUP(C352,'[1]Vintage Comparisons'!$B$4:$L$369,10,FALSE)</f>
        <v>26720</v>
      </c>
      <c r="O352" s="40">
        <f t="shared" si="52"/>
        <v>-79</v>
      </c>
      <c r="P352" s="64">
        <f>VLOOKUP(C352,'[1]Vintage Comparisons'!$B$4:$L$369,9,FALSE)</f>
        <v>26803</v>
      </c>
      <c r="Q352" s="65">
        <f>VLOOKUP(C352,'[1]Vintage Comparisons'!$B$4:$L$369,8,FALSE)</f>
        <v>27070</v>
      </c>
      <c r="R352" s="66">
        <f>VLOOKUP(C352,'[1]Vintage Comparisons'!$B$4:$L$369,7,FALSE)</f>
        <v>27231</v>
      </c>
      <c r="S352" s="66">
        <f>VLOOKUP(C352,'[1]Vintage Comparisons'!$B$4:$L$369,6,FALSE)</f>
        <v>27325</v>
      </c>
      <c r="T352" s="66">
        <f>VLOOKUP(C352,'[1]Vintage Comparisons'!$B$4:$L$369,5,FALSE)</f>
        <v>27355</v>
      </c>
      <c r="U352" s="66">
        <f>VLOOKUP(C352,'[1]Vintage Comparisons'!$B$4:$L$369,4,FALSE)</f>
        <v>27463</v>
      </c>
      <c r="V352" s="67">
        <f>VLOOKUP(C352,'[1]Vintage Comparisons'!$B$4:$L$369,3,FALSE)</f>
        <v>27523</v>
      </c>
      <c r="W352" s="3"/>
      <c r="X352" s="68">
        <f t="shared" si="60"/>
        <v>1885.141015982938</v>
      </c>
    </row>
    <row r="353" spans="1:24" ht="12.75">
      <c r="A353" s="56" t="s">
        <v>628</v>
      </c>
      <c r="B353" s="56" t="s">
        <v>686</v>
      </c>
      <c r="C353" s="57" t="s">
        <v>687</v>
      </c>
      <c r="D353" s="58">
        <v>15.733285993337631</v>
      </c>
      <c r="E353" s="59">
        <f t="shared" si="57"/>
        <v>812.5448177458588</v>
      </c>
      <c r="F353" s="60">
        <v>6957</v>
      </c>
      <c r="G353" s="61">
        <v>6983</v>
      </c>
      <c r="H353" s="61">
        <v>8347</v>
      </c>
      <c r="I353" s="61">
        <v>9623</v>
      </c>
      <c r="J353" s="61">
        <v>11987</v>
      </c>
      <c r="K353" s="61">
        <v>11808</v>
      </c>
      <c r="L353" s="61">
        <v>12228</v>
      </c>
      <c r="M353" s="62">
        <f>VLOOKUP(C353,'[1]Vintage Comparisons'!$B$4:$L$369,11,FALSE)</f>
        <v>12784</v>
      </c>
      <c r="N353" s="63">
        <f>VLOOKUP(C353,'[1]Vintage Comparisons'!$B$4:$L$369,10,FALSE)</f>
        <v>12784</v>
      </c>
      <c r="O353" s="40">
        <f aca="true" t="shared" si="61" ref="O353:O384">N353-M353</f>
        <v>0</v>
      </c>
      <c r="P353" s="64">
        <f>VLOOKUP(C353,'[1]Vintage Comparisons'!$B$4:$L$369,9,FALSE)</f>
        <v>12845</v>
      </c>
      <c r="Q353" s="65">
        <f>VLOOKUP(C353,'[1]Vintage Comparisons'!$B$4:$L$369,8,FALSE)</f>
        <v>13062</v>
      </c>
      <c r="R353" s="66">
        <f>VLOOKUP(C353,'[1]Vintage Comparisons'!$B$4:$L$369,7,FALSE)</f>
        <v>13161</v>
      </c>
      <c r="S353" s="66">
        <f>VLOOKUP(C353,'[1]Vintage Comparisons'!$B$4:$L$369,6,FALSE)</f>
        <v>13265</v>
      </c>
      <c r="T353" s="66">
        <f>VLOOKUP(C353,'[1]Vintage Comparisons'!$B$4:$L$369,5,FALSE)</f>
        <v>13349</v>
      </c>
      <c r="U353" s="66">
        <f>VLOOKUP(C353,'[1]Vintage Comparisons'!$B$4:$L$369,4,FALSE)</f>
        <v>13432</v>
      </c>
      <c r="V353" s="67">
        <f>VLOOKUP(C353,'[1]Vintage Comparisons'!$B$4:$L$369,3,FALSE)</f>
        <v>13609</v>
      </c>
      <c r="W353" s="3"/>
      <c r="X353" s="68">
        <f t="shared" si="60"/>
        <v>864.9814162002028</v>
      </c>
    </row>
    <row r="354" spans="1:24" ht="12.75">
      <c r="A354" s="56" t="s">
        <v>628</v>
      </c>
      <c r="B354" s="56" t="s">
        <v>688</v>
      </c>
      <c r="C354" s="57" t="s">
        <v>689</v>
      </c>
      <c r="D354" s="58">
        <v>4.934121698141098</v>
      </c>
      <c r="E354" s="59">
        <f t="shared" si="57"/>
        <v>552.0739387166416</v>
      </c>
      <c r="F354" s="60">
        <v>2111</v>
      </c>
      <c r="G354" s="61">
        <v>1722</v>
      </c>
      <c r="H354" s="61">
        <v>1692</v>
      </c>
      <c r="I354" s="61">
        <v>1567</v>
      </c>
      <c r="J354" s="61">
        <v>1764</v>
      </c>
      <c r="K354" s="61">
        <v>1693</v>
      </c>
      <c r="L354" s="61">
        <v>2236</v>
      </c>
      <c r="M354" s="62">
        <f>VLOOKUP(C354,'[1]Vintage Comparisons'!$B$4:$L$369,11,FALSE)</f>
        <v>2724</v>
      </c>
      <c r="N354" s="63">
        <f>VLOOKUP(C354,'[1]Vintage Comparisons'!$B$4:$L$369,10,FALSE)</f>
        <v>2724</v>
      </c>
      <c r="O354" s="40">
        <f t="shared" si="61"/>
        <v>0</v>
      </c>
      <c r="P354" s="64">
        <f>VLOOKUP(C354,'[1]Vintage Comparisons'!$B$4:$L$369,9,FALSE)</f>
        <v>2738</v>
      </c>
      <c r="Q354" s="65">
        <f>VLOOKUP(C354,'[1]Vintage Comparisons'!$B$4:$L$369,8,FALSE)</f>
        <v>2787</v>
      </c>
      <c r="R354" s="66">
        <f>VLOOKUP(C354,'[1]Vintage Comparisons'!$B$4:$L$369,7,FALSE)</f>
        <v>2859</v>
      </c>
      <c r="S354" s="66">
        <f>VLOOKUP(C354,'[1]Vintage Comparisons'!$B$4:$L$369,6,FALSE)</f>
        <v>2915</v>
      </c>
      <c r="T354" s="66">
        <f>VLOOKUP(C354,'[1]Vintage Comparisons'!$B$4:$L$369,5,FALSE)</f>
        <v>2930</v>
      </c>
      <c r="U354" s="66">
        <f>VLOOKUP(C354,'[1]Vintage Comparisons'!$B$4:$L$369,4,FALSE)</f>
        <v>2937</v>
      </c>
      <c r="V354" s="67">
        <f>VLOOKUP(C354,'[1]Vintage Comparisons'!$B$4:$L$369,3,FALSE)</f>
        <v>2953</v>
      </c>
      <c r="W354" s="3"/>
      <c r="X354" s="68">
        <f t="shared" si="60"/>
        <v>598.4854409068438</v>
      </c>
    </row>
    <row r="355" spans="1:24" ht="12.75">
      <c r="A355" s="56" t="s">
        <v>628</v>
      </c>
      <c r="B355" s="56" t="s">
        <v>690</v>
      </c>
      <c r="C355" s="57" t="s">
        <v>691</v>
      </c>
      <c r="D355" s="58">
        <v>20.70243602991104</v>
      </c>
      <c r="E355" s="59">
        <f t="shared" si="57"/>
        <v>44.777339181759245</v>
      </c>
      <c r="F355" s="60">
        <v>407</v>
      </c>
      <c r="G355" s="61">
        <v>439</v>
      </c>
      <c r="H355" s="61">
        <v>478</v>
      </c>
      <c r="I355" s="61">
        <v>509</v>
      </c>
      <c r="J355" s="61">
        <v>631</v>
      </c>
      <c r="K355" s="61">
        <v>671</v>
      </c>
      <c r="L355" s="61">
        <v>881</v>
      </c>
      <c r="M355" s="62">
        <f>VLOOKUP(C355,'[1]Vintage Comparisons'!$B$4:$L$369,11,FALSE)</f>
        <v>927</v>
      </c>
      <c r="N355" s="63">
        <f>VLOOKUP(C355,'[1]Vintage Comparisons'!$B$4:$L$369,10,FALSE)</f>
        <v>927</v>
      </c>
      <c r="O355" s="40">
        <f t="shared" si="61"/>
        <v>0</v>
      </c>
      <c r="P355" s="64">
        <f>VLOOKUP(C355,'[1]Vintage Comparisons'!$B$4:$L$369,9,FALSE)</f>
        <v>936</v>
      </c>
      <c r="Q355" s="65">
        <f>VLOOKUP(C355,'[1]Vintage Comparisons'!$B$4:$L$369,8,FALSE)</f>
        <v>970</v>
      </c>
      <c r="R355" s="66">
        <f>VLOOKUP(C355,'[1]Vintage Comparisons'!$B$4:$L$369,7,FALSE)</f>
        <v>1002</v>
      </c>
      <c r="S355" s="66">
        <f>VLOOKUP(C355,'[1]Vintage Comparisons'!$B$4:$L$369,6,FALSE)</f>
        <v>1038</v>
      </c>
      <c r="T355" s="66">
        <f>VLOOKUP(C355,'[1]Vintage Comparisons'!$B$4:$L$369,5,FALSE)</f>
        <v>1064</v>
      </c>
      <c r="U355" s="66">
        <f>VLOOKUP(C355,'[1]Vintage Comparisons'!$B$4:$L$369,4,FALSE)</f>
        <v>1090</v>
      </c>
      <c r="V355" s="67">
        <f>VLOOKUP(C355,'[1]Vintage Comparisons'!$B$4:$L$369,3,FALSE)</f>
        <v>1102</v>
      </c>
      <c r="W355" s="3"/>
      <c r="X355" s="68">
        <f t="shared" si="60"/>
        <v>53.23045067777636</v>
      </c>
    </row>
    <row r="356" spans="1:24" ht="12.75">
      <c r="A356" s="56" t="s">
        <v>628</v>
      </c>
      <c r="B356" s="56" t="s">
        <v>692</v>
      </c>
      <c r="C356" s="57" t="s">
        <v>693</v>
      </c>
      <c r="D356" s="58">
        <v>18.532317519187927</v>
      </c>
      <c r="E356" s="59">
        <f t="shared" si="57"/>
        <v>756.1385663445097</v>
      </c>
      <c r="F356" s="60">
        <v>3013</v>
      </c>
      <c r="G356" s="61">
        <v>2382</v>
      </c>
      <c r="H356" s="61">
        <v>3122</v>
      </c>
      <c r="I356" s="61">
        <v>6687</v>
      </c>
      <c r="J356" s="61">
        <v>9218</v>
      </c>
      <c r="K356" s="61">
        <v>10568</v>
      </c>
      <c r="L356" s="61">
        <v>11929</v>
      </c>
      <c r="M356" s="62">
        <f>VLOOKUP(C356,'[1]Vintage Comparisons'!$B$4:$L$369,11,FALSE)</f>
        <v>14013</v>
      </c>
      <c r="N356" s="63">
        <f>VLOOKUP(C356,'[1]Vintage Comparisons'!$B$4:$L$369,10,FALSE)</f>
        <v>14013</v>
      </c>
      <c r="O356" s="40">
        <f t="shared" si="61"/>
        <v>0</v>
      </c>
      <c r="P356" s="64">
        <f>VLOOKUP(C356,'[1]Vintage Comparisons'!$B$4:$L$369,9,FALSE)</f>
        <v>14051</v>
      </c>
      <c r="Q356" s="65">
        <f>VLOOKUP(C356,'[1]Vintage Comparisons'!$B$4:$L$369,8,FALSE)</f>
        <v>14171</v>
      </c>
      <c r="R356" s="66">
        <f>VLOOKUP(C356,'[1]Vintage Comparisons'!$B$4:$L$369,7,FALSE)</f>
        <v>14239</v>
      </c>
      <c r="S356" s="66">
        <f>VLOOKUP(C356,'[1]Vintage Comparisons'!$B$4:$L$369,6,FALSE)</f>
        <v>14247</v>
      </c>
      <c r="T356" s="66">
        <f>VLOOKUP(C356,'[1]Vintage Comparisons'!$B$4:$L$369,5,FALSE)</f>
        <v>14291</v>
      </c>
      <c r="U356" s="66">
        <f>VLOOKUP(C356,'[1]Vintage Comparisons'!$B$4:$L$369,4,FALSE)</f>
        <v>14646</v>
      </c>
      <c r="V356" s="67">
        <f>VLOOKUP(C356,'[1]Vintage Comparisons'!$B$4:$L$369,3,FALSE)</f>
        <v>14681</v>
      </c>
      <c r="W356" s="3"/>
      <c r="X356" s="68">
        <f t="shared" si="60"/>
        <v>792.1837074504922</v>
      </c>
    </row>
    <row r="357" spans="1:24" ht="12.75">
      <c r="A357" s="56" t="s">
        <v>628</v>
      </c>
      <c r="B357" s="56" t="s">
        <v>694</v>
      </c>
      <c r="C357" s="57" t="s">
        <v>695</v>
      </c>
      <c r="D357" s="58">
        <v>17.182213187217712</v>
      </c>
      <c r="E357" s="59">
        <f t="shared" si="57"/>
        <v>767.1887117432827</v>
      </c>
      <c r="F357" s="60">
        <v>1946</v>
      </c>
      <c r="G357" s="61">
        <v>10242</v>
      </c>
      <c r="H357" s="61">
        <v>10476</v>
      </c>
      <c r="I357" s="61">
        <v>10800</v>
      </c>
      <c r="J357" s="61">
        <v>11887</v>
      </c>
      <c r="K357" s="61">
        <v>12246</v>
      </c>
      <c r="L357" s="61">
        <v>13371</v>
      </c>
      <c r="M357" s="62">
        <f>VLOOKUP(C357,'[1]Vintage Comparisons'!$B$4:$L$369,11,FALSE)</f>
        <v>13182</v>
      </c>
      <c r="N357" s="63">
        <f>VLOOKUP(C357,'[1]Vintage Comparisons'!$B$4:$L$369,10,FALSE)</f>
        <v>13182</v>
      </c>
      <c r="O357" s="40">
        <f t="shared" si="61"/>
        <v>0</v>
      </c>
      <c r="P357" s="64">
        <f>VLOOKUP(C357,'[1]Vintage Comparisons'!$B$4:$L$369,9,FALSE)</f>
        <v>13223</v>
      </c>
      <c r="Q357" s="65">
        <f>VLOOKUP(C357,'[1]Vintage Comparisons'!$B$4:$L$369,8,FALSE)</f>
        <v>13363</v>
      </c>
      <c r="R357" s="66">
        <f>VLOOKUP(C357,'[1]Vintage Comparisons'!$B$4:$L$369,7,FALSE)</f>
        <v>13533</v>
      </c>
      <c r="S357" s="66">
        <f>VLOOKUP(C357,'[1]Vintage Comparisons'!$B$4:$L$369,6,FALSE)</f>
        <v>13690</v>
      </c>
      <c r="T357" s="66">
        <f>VLOOKUP(C357,'[1]Vintage Comparisons'!$B$4:$L$369,5,FALSE)</f>
        <v>13854</v>
      </c>
      <c r="U357" s="66">
        <f>VLOOKUP(C357,'[1]Vintage Comparisons'!$B$4:$L$369,4,FALSE)</f>
        <v>14188</v>
      </c>
      <c r="V357" s="67">
        <f>VLOOKUP(C357,'[1]Vintage Comparisons'!$B$4:$L$369,3,FALSE)</f>
        <v>14425</v>
      </c>
      <c r="W357" s="3"/>
      <c r="X357" s="68">
        <f t="shared" si="60"/>
        <v>839.5309639581894</v>
      </c>
    </row>
    <row r="358" spans="1:24" ht="12.75">
      <c r="A358" s="56" t="s">
        <v>628</v>
      </c>
      <c r="B358" s="56" t="s">
        <v>696</v>
      </c>
      <c r="C358" s="57" t="s">
        <v>697</v>
      </c>
      <c r="D358" s="58">
        <v>21.062406420707703</v>
      </c>
      <c r="E358" s="59">
        <f t="shared" si="57"/>
        <v>222.33926677038502</v>
      </c>
      <c r="F358" s="60">
        <v>9713</v>
      </c>
      <c r="G358" s="61">
        <v>3304</v>
      </c>
      <c r="H358" s="61">
        <v>3444</v>
      </c>
      <c r="I358" s="61">
        <v>3616</v>
      </c>
      <c r="J358" s="61">
        <v>3967</v>
      </c>
      <c r="K358" s="61">
        <v>4150</v>
      </c>
      <c r="L358" s="61">
        <v>4708</v>
      </c>
      <c r="M358" s="62">
        <f>VLOOKUP(C358,'[1]Vintage Comparisons'!$B$4:$L$369,11,FALSE)</f>
        <v>4683</v>
      </c>
      <c r="N358" s="63">
        <f>VLOOKUP(C358,'[1]Vintage Comparisons'!$B$4:$L$369,10,FALSE)</f>
        <v>4683</v>
      </c>
      <c r="O358" s="40">
        <f t="shared" si="61"/>
        <v>0</v>
      </c>
      <c r="P358" s="64">
        <f>VLOOKUP(C358,'[1]Vintage Comparisons'!$B$4:$L$369,9,FALSE)</f>
        <v>4699</v>
      </c>
      <c r="Q358" s="65">
        <f>VLOOKUP(C358,'[1]Vintage Comparisons'!$B$4:$L$369,8,FALSE)</f>
        <v>4752</v>
      </c>
      <c r="R358" s="66">
        <f>VLOOKUP(C358,'[1]Vintage Comparisons'!$B$4:$L$369,7,FALSE)</f>
        <v>4787</v>
      </c>
      <c r="S358" s="66">
        <f>VLOOKUP(C358,'[1]Vintage Comparisons'!$B$4:$L$369,6,FALSE)</f>
        <v>4809</v>
      </c>
      <c r="T358" s="66">
        <f>VLOOKUP(C358,'[1]Vintage Comparisons'!$B$4:$L$369,5,FALSE)</f>
        <v>4806</v>
      </c>
      <c r="U358" s="66">
        <f>VLOOKUP(C358,'[1]Vintage Comparisons'!$B$4:$L$369,4,FALSE)</f>
        <v>4805</v>
      </c>
      <c r="V358" s="67">
        <f>VLOOKUP(C358,'[1]Vintage Comparisons'!$B$4:$L$369,3,FALSE)</f>
        <v>4829</v>
      </c>
      <c r="W358" s="3"/>
      <c r="X358" s="68">
        <f t="shared" si="60"/>
        <v>229.271048309671</v>
      </c>
    </row>
    <row r="359" spans="1:24" ht="12.75">
      <c r="A359" s="56" t="s">
        <v>628</v>
      </c>
      <c r="B359" s="56" t="s">
        <v>698</v>
      </c>
      <c r="C359" s="57" t="s">
        <v>699</v>
      </c>
      <c r="D359" s="58">
        <v>21.121353805065155</v>
      </c>
      <c r="E359" s="59">
        <f t="shared" si="57"/>
        <v>79.2089378096017</v>
      </c>
      <c r="F359" s="60">
        <v>502</v>
      </c>
      <c r="G359" s="61">
        <v>423</v>
      </c>
      <c r="H359" s="61">
        <v>455</v>
      </c>
      <c r="I359" s="61">
        <v>524</v>
      </c>
      <c r="J359" s="61">
        <v>730</v>
      </c>
      <c r="K359" s="61">
        <v>994</v>
      </c>
      <c r="L359" s="61">
        <v>1503</v>
      </c>
      <c r="M359" s="62">
        <f>VLOOKUP(C359,'[1]Vintage Comparisons'!$B$4:$L$369,11,FALSE)</f>
        <v>1673</v>
      </c>
      <c r="N359" s="63">
        <f>VLOOKUP(C359,'[1]Vintage Comparisons'!$B$4:$L$369,10,FALSE)</f>
        <v>1673</v>
      </c>
      <c r="O359" s="40">
        <f t="shared" si="61"/>
        <v>0</v>
      </c>
      <c r="P359" s="64">
        <f>VLOOKUP(C359,'[1]Vintage Comparisons'!$B$4:$L$369,9,FALSE)</f>
        <v>1683</v>
      </c>
      <c r="Q359" s="65">
        <f>VLOOKUP(C359,'[1]Vintage Comparisons'!$B$4:$L$369,8,FALSE)</f>
        <v>1721</v>
      </c>
      <c r="R359" s="66">
        <f>VLOOKUP(C359,'[1]Vintage Comparisons'!$B$4:$L$369,7,FALSE)</f>
        <v>1765</v>
      </c>
      <c r="S359" s="66">
        <f>VLOOKUP(C359,'[1]Vintage Comparisons'!$B$4:$L$369,6,FALSE)</f>
        <v>1824</v>
      </c>
      <c r="T359" s="66">
        <f>VLOOKUP(C359,'[1]Vintage Comparisons'!$B$4:$L$369,5,FALSE)</f>
        <v>1875</v>
      </c>
      <c r="U359" s="66">
        <f>VLOOKUP(C359,'[1]Vintage Comparisons'!$B$4:$L$369,4,FALSE)</f>
        <v>1893</v>
      </c>
      <c r="V359" s="67">
        <f>VLOOKUP(C359,'[1]Vintage Comparisons'!$B$4:$L$369,3,FALSE)</f>
        <v>1908</v>
      </c>
      <c r="W359" s="3"/>
      <c r="X359" s="68">
        <f t="shared" si="60"/>
        <v>90.3351185539271</v>
      </c>
    </row>
    <row r="360" spans="1:24" ht="12.75">
      <c r="A360" s="56" t="s">
        <v>628</v>
      </c>
      <c r="B360" s="56" t="s">
        <v>700</v>
      </c>
      <c r="C360" s="57" t="s">
        <v>701</v>
      </c>
      <c r="D360" s="58">
        <v>26.625471591949463</v>
      </c>
      <c r="E360" s="59">
        <f t="shared" si="57"/>
        <v>501.4746857680876</v>
      </c>
      <c r="F360" s="60">
        <v>3943</v>
      </c>
      <c r="G360" s="61">
        <v>4623</v>
      </c>
      <c r="H360" s="61">
        <v>5851</v>
      </c>
      <c r="I360" s="61">
        <v>9282</v>
      </c>
      <c r="J360" s="61">
        <v>10345</v>
      </c>
      <c r="K360" s="61">
        <v>11680</v>
      </c>
      <c r="L360" s="61">
        <v>12588</v>
      </c>
      <c r="M360" s="62">
        <f>VLOOKUP(C360,'[1]Vintage Comparisons'!$B$4:$L$369,11,FALSE)</f>
        <v>13352</v>
      </c>
      <c r="N360" s="63">
        <f>VLOOKUP(C360,'[1]Vintage Comparisons'!$B$4:$L$369,10,FALSE)</f>
        <v>13352</v>
      </c>
      <c r="O360" s="40">
        <f t="shared" si="61"/>
        <v>0</v>
      </c>
      <c r="P360" s="64">
        <f>VLOOKUP(C360,'[1]Vintage Comparisons'!$B$4:$L$369,9,FALSE)</f>
        <v>13407</v>
      </c>
      <c r="Q360" s="65">
        <f>VLOOKUP(C360,'[1]Vintage Comparisons'!$B$4:$L$369,8,FALSE)</f>
        <v>13594</v>
      </c>
      <c r="R360" s="66">
        <f>VLOOKUP(C360,'[1]Vintage Comparisons'!$B$4:$L$369,7,FALSE)</f>
        <v>13693</v>
      </c>
      <c r="S360" s="66">
        <f>VLOOKUP(C360,'[1]Vintage Comparisons'!$B$4:$L$369,6,FALSE)</f>
        <v>13718</v>
      </c>
      <c r="T360" s="66">
        <f>VLOOKUP(C360,'[1]Vintage Comparisons'!$B$4:$L$369,5,FALSE)</f>
        <v>13707</v>
      </c>
      <c r="U360" s="66">
        <f>VLOOKUP(C360,'[1]Vintage Comparisons'!$B$4:$L$369,4,FALSE)</f>
        <v>13690</v>
      </c>
      <c r="V360" s="67">
        <f>VLOOKUP(C360,'[1]Vintage Comparisons'!$B$4:$L$369,3,FALSE)</f>
        <v>13712</v>
      </c>
      <c r="W360" s="3"/>
      <c r="X360" s="68">
        <f t="shared" si="60"/>
        <v>514.995573041643</v>
      </c>
    </row>
    <row r="361" spans="1:24" ht="12.75">
      <c r="A361" s="56" t="s">
        <v>628</v>
      </c>
      <c r="B361" s="56" t="s">
        <v>702</v>
      </c>
      <c r="C361" s="57" t="s">
        <v>703</v>
      </c>
      <c r="D361" s="58">
        <v>14.733490258455276</v>
      </c>
      <c r="E361" s="59">
        <f t="shared" si="57"/>
        <v>297.68913699745764</v>
      </c>
      <c r="F361" s="60">
        <v>672</v>
      </c>
      <c r="G361" s="61">
        <v>791</v>
      </c>
      <c r="H361" s="61">
        <v>1066</v>
      </c>
      <c r="I361" s="61">
        <v>2399</v>
      </c>
      <c r="J361" s="61">
        <v>3731</v>
      </c>
      <c r="K361" s="61">
        <v>3762</v>
      </c>
      <c r="L361" s="61">
        <v>4047</v>
      </c>
      <c r="M361" s="62">
        <f>VLOOKUP(C361,'[1]Vintage Comparisons'!$B$4:$L$369,11,FALSE)</f>
        <v>4386</v>
      </c>
      <c r="N361" s="63">
        <f>VLOOKUP(C361,'[1]Vintage Comparisons'!$B$4:$L$369,10,FALSE)</f>
        <v>4386</v>
      </c>
      <c r="O361" s="40">
        <f t="shared" si="61"/>
        <v>0</v>
      </c>
      <c r="P361" s="64">
        <f>VLOOKUP(C361,'[1]Vintage Comparisons'!$B$4:$L$369,9,FALSE)</f>
        <v>4403</v>
      </c>
      <c r="Q361" s="65">
        <f>VLOOKUP(C361,'[1]Vintage Comparisons'!$B$4:$L$369,8,FALSE)</f>
        <v>4458</v>
      </c>
      <c r="R361" s="66">
        <f>VLOOKUP(C361,'[1]Vintage Comparisons'!$B$4:$L$369,7,FALSE)</f>
        <v>4483</v>
      </c>
      <c r="S361" s="66">
        <f>VLOOKUP(C361,'[1]Vintage Comparisons'!$B$4:$L$369,6,FALSE)</f>
        <v>4517</v>
      </c>
      <c r="T361" s="66">
        <f>VLOOKUP(C361,'[1]Vintage Comparisons'!$B$4:$L$369,5,FALSE)</f>
        <v>4532</v>
      </c>
      <c r="U361" s="66">
        <f>VLOOKUP(C361,'[1]Vintage Comparisons'!$B$4:$L$369,4,FALSE)</f>
        <v>4550</v>
      </c>
      <c r="V361" s="67">
        <f>VLOOKUP(C361,'[1]Vintage Comparisons'!$B$4:$L$369,3,FALSE)</f>
        <v>4566</v>
      </c>
      <c r="W361" s="3"/>
      <c r="X361" s="68">
        <f t="shared" si="60"/>
        <v>309.9062014433177</v>
      </c>
    </row>
    <row r="362" spans="1:24" ht="12.75">
      <c r="A362" s="56" t="s">
        <v>628</v>
      </c>
      <c r="B362" s="56" t="s">
        <v>704</v>
      </c>
      <c r="C362" s="57" t="s">
        <v>705</v>
      </c>
      <c r="D362" s="58">
        <v>54.23573851585388</v>
      </c>
      <c r="E362" s="59">
        <f t="shared" si="57"/>
        <v>21.756871618058067</v>
      </c>
      <c r="F362" s="60">
        <v>660</v>
      </c>
      <c r="G362" s="61">
        <v>923</v>
      </c>
      <c r="H362" s="61">
        <v>814</v>
      </c>
      <c r="I362" s="61">
        <v>890</v>
      </c>
      <c r="J362" s="61">
        <v>1015</v>
      </c>
      <c r="K362" s="61">
        <v>1024</v>
      </c>
      <c r="L362" s="61">
        <v>1131</v>
      </c>
      <c r="M362" s="62">
        <f>VLOOKUP(C362,'[1]Vintage Comparisons'!$B$4:$L$369,11,FALSE)</f>
        <v>1180</v>
      </c>
      <c r="N362" s="63">
        <f>VLOOKUP(C362,'[1]Vintage Comparisons'!$B$4:$L$369,10,FALSE)</f>
        <v>1180</v>
      </c>
      <c r="O362" s="40">
        <f t="shared" si="61"/>
        <v>0</v>
      </c>
      <c r="P362" s="64">
        <f>VLOOKUP(C362,'[1]Vintage Comparisons'!$B$4:$L$369,9,FALSE)</f>
        <v>1184</v>
      </c>
      <c r="Q362" s="65">
        <f>VLOOKUP(C362,'[1]Vintage Comparisons'!$B$4:$L$369,8,FALSE)</f>
        <v>1199</v>
      </c>
      <c r="R362" s="66">
        <f>VLOOKUP(C362,'[1]Vintage Comparisons'!$B$4:$L$369,7,FALSE)</f>
        <v>1210</v>
      </c>
      <c r="S362" s="66">
        <f>VLOOKUP(C362,'[1]Vintage Comparisons'!$B$4:$L$369,6,FALSE)</f>
        <v>1244</v>
      </c>
      <c r="T362" s="66">
        <f>VLOOKUP(C362,'[1]Vintage Comparisons'!$B$4:$L$369,5,FALSE)</f>
        <v>1262</v>
      </c>
      <c r="U362" s="66">
        <f>VLOOKUP(C362,'[1]Vintage Comparisons'!$B$4:$L$369,4,FALSE)</f>
        <v>1282</v>
      </c>
      <c r="V362" s="67">
        <f>VLOOKUP(C362,'[1]Vintage Comparisons'!$B$4:$L$369,3,FALSE)</f>
        <v>1286</v>
      </c>
      <c r="W362" s="3"/>
      <c r="X362" s="68">
        <f t="shared" si="60"/>
        <v>23.711302458324298</v>
      </c>
    </row>
    <row r="363" spans="1:24" ht="12.75">
      <c r="A363" s="56" t="s">
        <v>628</v>
      </c>
      <c r="B363" s="56" t="s">
        <v>706</v>
      </c>
      <c r="C363" s="57" t="s">
        <v>707</v>
      </c>
      <c r="D363" s="58">
        <v>24.261176884174347</v>
      </c>
      <c r="E363" s="59">
        <f t="shared" si="57"/>
        <v>66.81456582831248</v>
      </c>
      <c r="F363" s="60">
        <v>357</v>
      </c>
      <c r="G363" s="61">
        <v>481</v>
      </c>
      <c r="H363" s="61">
        <v>638</v>
      </c>
      <c r="I363" s="61">
        <v>695</v>
      </c>
      <c r="J363" s="61">
        <v>872</v>
      </c>
      <c r="K363" s="61">
        <v>953</v>
      </c>
      <c r="L363" s="61">
        <v>1485</v>
      </c>
      <c r="M363" s="62">
        <f>VLOOKUP(C363,'[1]Vintage Comparisons'!$B$4:$L$369,11,FALSE)</f>
        <v>1621</v>
      </c>
      <c r="N363" s="63">
        <f>VLOOKUP(C363,'[1]Vintage Comparisons'!$B$4:$L$369,10,FALSE)</f>
        <v>1621</v>
      </c>
      <c r="O363" s="40">
        <f t="shared" si="61"/>
        <v>0</v>
      </c>
      <c r="P363" s="64">
        <f>VLOOKUP(C363,'[1]Vintage Comparisons'!$B$4:$L$369,9,FALSE)</f>
        <v>1625</v>
      </c>
      <c r="Q363" s="65">
        <f>VLOOKUP(C363,'[1]Vintage Comparisons'!$B$4:$L$369,8,FALSE)</f>
        <v>1635</v>
      </c>
      <c r="R363" s="66">
        <f>VLOOKUP(C363,'[1]Vintage Comparisons'!$B$4:$L$369,7,FALSE)</f>
        <v>1641</v>
      </c>
      <c r="S363" s="66">
        <f>VLOOKUP(C363,'[1]Vintage Comparisons'!$B$4:$L$369,6,FALSE)</f>
        <v>1686</v>
      </c>
      <c r="T363" s="66">
        <f>VLOOKUP(C363,'[1]Vintage Comparisons'!$B$4:$L$369,5,FALSE)</f>
        <v>1726</v>
      </c>
      <c r="U363" s="66">
        <f>VLOOKUP(C363,'[1]Vintage Comparisons'!$B$4:$L$369,4,FALSE)</f>
        <v>1751</v>
      </c>
      <c r="V363" s="67">
        <f>VLOOKUP(C363,'[1]Vintage Comparisons'!$B$4:$L$369,3,FALSE)</f>
        <v>1780</v>
      </c>
      <c r="W363" s="3"/>
      <c r="X363" s="68">
        <f t="shared" si="60"/>
        <v>73.36824625194092</v>
      </c>
    </row>
    <row r="364" spans="1:24" ht="12.75">
      <c r="A364" s="56" t="s">
        <v>628</v>
      </c>
      <c r="B364" s="56" t="s">
        <v>708</v>
      </c>
      <c r="C364" s="57" t="s">
        <v>709</v>
      </c>
      <c r="D364" s="58">
        <v>35.443193554878235</v>
      </c>
      <c r="E364" s="59">
        <f t="shared" si="57"/>
        <v>94.60208473619637</v>
      </c>
      <c r="F364" s="60">
        <v>717</v>
      </c>
      <c r="G364" s="61">
        <v>713</v>
      </c>
      <c r="H364" s="61">
        <v>1032</v>
      </c>
      <c r="I364" s="61">
        <v>1360</v>
      </c>
      <c r="J364" s="61">
        <v>1681</v>
      </c>
      <c r="K364" s="61">
        <v>2425</v>
      </c>
      <c r="L364" s="61">
        <v>3189</v>
      </c>
      <c r="M364" s="62">
        <f>VLOOKUP(C364,'[1]Vintage Comparisons'!$B$4:$L$369,11,FALSE)</f>
        <v>3353</v>
      </c>
      <c r="N364" s="63">
        <f>VLOOKUP(C364,'[1]Vintage Comparisons'!$B$4:$L$369,10,FALSE)</f>
        <v>3353</v>
      </c>
      <c r="O364" s="40">
        <f t="shared" si="61"/>
        <v>0</v>
      </c>
      <c r="P364" s="64">
        <f>VLOOKUP(C364,'[1]Vintage Comparisons'!$B$4:$L$369,9,FALSE)</f>
        <v>3367</v>
      </c>
      <c r="Q364" s="65">
        <f>VLOOKUP(C364,'[1]Vintage Comparisons'!$B$4:$L$369,8,FALSE)</f>
        <v>3417</v>
      </c>
      <c r="R364" s="66">
        <f>VLOOKUP(C364,'[1]Vintage Comparisons'!$B$4:$L$369,7,FALSE)</f>
        <v>3459</v>
      </c>
      <c r="S364" s="66">
        <f>VLOOKUP(C364,'[1]Vintage Comparisons'!$B$4:$L$369,6,FALSE)</f>
        <v>3489</v>
      </c>
      <c r="T364" s="66">
        <f>VLOOKUP(C364,'[1]Vintage Comparisons'!$B$4:$L$369,5,FALSE)</f>
        <v>3492</v>
      </c>
      <c r="U364" s="66">
        <f>VLOOKUP(C364,'[1]Vintage Comparisons'!$B$4:$L$369,4,FALSE)</f>
        <v>3515</v>
      </c>
      <c r="V364" s="67">
        <f>VLOOKUP(C364,'[1]Vintage Comparisons'!$B$4:$L$369,3,FALSE)</f>
        <v>3522</v>
      </c>
      <c r="W364" s="3"/>
      <c r="X364" s="68">
        <f t="shared" si="60"/>
        <v>99.3702780915251</v>
      </c>
    </row>
    <row r="365" spans="1:24" ht="12.75">
      <c r="A365" s="56" t="s">
        <v>628</v>
      </c>
      <c r="B365" s="56" t="s">
        <v>710</v>
      </c>
      <c r="C365" s="57" t="s">
        <v>711</v>
      </c>
      <c r="D365" s="58">
        <v>41.88970100879669</v>
      </c>
      <c r="E365" s="59">
        <f t="shared" si="57"/>
        <v>29.935759143677448</v>
      </c>
      <c r="F365" s="60">
        <v>744</v>
      </c>
      <c r="G365" s="61">
        <v>795</v>
      </c>
      <c r="H365" s="61">
        <v>838</v>
      </c>
      <c r="I365" s="61">
        <v>800</v>
      </c>
      <c r="J365" s="61">
        <v>809</v>
      </c>
      <c r="K365" s="61">
        <v>955</v>
      </c>
      <c r="L365" s="61">
        <v>1147</v>
      </c>
      <c r="M365" s="62">
        <f>VLOOKUP(C365,'[1]Vintage Comparisons'!$B$4:$L$369,11,FALSE)</f>
        <v>1254</v>
      </c>
      <c r="N365" s="63">
        <f>VLOOKUP(C365,'[1]Vintage Comparisons'!$B$4:$L$369,10,FALSE)</f>
        <v>1254</v>
      </c>
      <c r="O365" s="40">
        <f t="shared" si="61"/>
        <v>0</v>
      </c>
      <c r="P365" s="64">
        <f>VLOOKUP(C365,'[1]Vintage Comparisons'!$B$4:$L$369,9,FALSE)</f>
        <v>1260</v>
      </c>
      <c r="Q365" s="65">
        <f>VLOOKUP(C365,'[1]Vintage Comparisons'!$B$4:$L$369,8,FALSE)</f>
        <v>1281</v>
      </c>
      <c r="R365" s="66">
        <f>VLOOKUP(C365,'[1]Vintage Comparisons'!$B$4:$L$369,7,FALSE)</f>
        <v>1307</v>
      </c>
      <c r="S365" s="66">
        <f>VLOOKUP(C365,'[1]Vintage Comparisons'!$B$4:$L$369,6,FALSE)</f>
        <v>1319</v>
      </c>
      <c r="T365" s="66">
        <f>VLOOKUP(C365,'[1]Vintage Comparisons'!$B$4:$L$369,5,FALSE)</f>
        <v>1351</v>
      </c>
      <c r="U365" s="66">
        <f>VLOOKUP(C365,'[1]Vintage Comparisons'!$B$4:$L$369,4,FALSE)</f>
        <v>1365</v>
      </c>
      <c r="V365" s="67">
        <f>VLOOKUP(C365,'[1]Vintage Comparisons'!$B$4:$L$369,3,FALSE)</f>
        <v>1380</v>
      </c>
      <c r="W365" s="3"/>
      <c r="X365" s="68">
        <f t="shared" si="60"/>
        <v>32.94365838777901</v>
      </c>
    </row>
    <row r="366" spans="1:24" ht="12.75">
      <c r="A366" s="56" t="s">
        <v>628</v>
      </c>
      <c r="B366" s="56" t="s">
        <v>712</v>
      </c>
      <c r="C366" s="57" t="s">
        <v>713</v>
      </c>
      <c r="D366" s="58">
        <v>35.256487250328064</v>
      </c>
      <c r="E366" s="59">
        <f t="shared" si="57"/>
        <v>180.19378830603395</v>
      </c>
      <c r="F366" s="60">
        <v>2442</v>
      </c>
      <c r="G366" s="61">
        <v>2181</v>
      </c>
      <c r="H366" s="61">
        <v>3056</v>
      </c>
      <c r="I366" s="61">
        <v>3253</v>
      </c>
      <c r="J366" s="61">
        <v>3198</v>
      </c>
      <c r="K366" s="61">
        <v>4334</v>
      </c>
      <c r="L366" s="61">
        <v>4936</v>
      </c>
      <c r="M366" s="62">
        <f>VLOOKUP(C366,'[1]Vintage Comparisons'!$B$4:$L$369,11,FALSE)</f>
        <v>6353</v>
      </c>
      <c r="N366" s="63">
        <f>VLOOKUP(C366,'[1]Vintage Comparisons'!$B$4:$L$369,10,FALSE)</f>
        <v>6353</v>
      </c>
      <c r="O366" s="40">
        <f t="shared" si="61"/>
        <v>0</v>
      </c>
      <c r="P366" s="64">
        <f>VLOOKUP(C366,'[1]Vintage Comparisons'!$B$4:$L$369,9,FALSE)</f>
        <v>6400</v>
      </c>
      <c r="Q366" s="65">
        <f>VLOOKUP(C366,'[1]Vintage Comparisons'!$B$4:$L$369,8,FALSE)</f>
        <v>6574</v>
      </c>
      <c r="R366" s="66">
        <f>VLOOKUP(C366,'[1]Vintage Comparisons'!$B$4:$L$369,7,FALSE)</f>
        <v>6808</v>
      </c>
      <c r="S366" s="66">
        <f>VLOOKUP(C366,'[1]Vintage Comparisons'!$B$4:$L$369,6,FALSE)</f>
        <v>7020</v>
      </c>
      <c r="T366" s="66">
        <f>VLOOKUP(C366,'[1]Vintage Comparisons'!$B$4:$L$369,5,FALSE)</f>
        <v>7230</v>
      </c>
      <c r="U366" s="66">
        <f>VLOOKUP(C366,'[1]Vintage Comparisons'!$B$4:$L$369,4,FALSE)</f>
        <v>7431</v>
      </c>
      <c r="V366" s="67">
        <f>VLOOKUP(C366,'[1]Vintage Comparisons'!$B$4:$L$369,3,FALSE)</f>
        <v>7608</v>
      </c>
      <c r="W366" s="3"/>
      <c r="X366" s="68">
        <f t="shared" si="60"/>
        <v>215.79007420625</v>
      </c>
    </row>
    <row r="367" spans="1:24" ht="12.75">
      <c r="A367" s="56" t="s">
        <v>628</v>
      </c>
      <c r="B367" s="56" t="s">
        <v>714</v>
      </c>
      <c r="C367" s="57" t="s">
        <v>715</v>
      </c>
      <c r="D367" s="58">
        <v>20.730472445487976</v>
      </c>
      <c r="E367" s="59">
        <f t="shared" si="57"/>
        <v>1526.2556163733982</v>
      </c>
      <c r="F367" s="60">
        <v>6910</v>
      </c>
      <c r="G367" s="61">
        <v>7586</v>
      </c>
      <c r="H367" s="61">
        <v>10594</v>
      </c>
      <c r="I367" s="61">
        <v>16622</v>
      </c>
      <c r="J367" s="61">
        <v>19196</v>
      </c>
      <c r="K367" s="61">
        <v>22674</v>
      </c>
      <c r="L367" s="61">
        <v>24146</v>
      </c>
      <c r="M367" s="62">
        <f>VLOOKUP(C367,'[1]Vintage Comparisons'!$B$4:$L$369,11,FALSE)</f>
        <v>31640</v>
      </c>
      <c r="N367" s="63">
        <f>VLOOKUP(C367,'[1]Vintage Comparisons'!$B$4:$L$369,10,FALSE)</f>
        <v>31640</v>
      </c>
      <c r="O367" s="40">
        <f t="shared" si="61"/>
        <v>0</v>
      </c>
      <c r="P367" s="64">
        <f>VLOOKUP(C367,'[1]Vintage Comparisons'!$B$4:$L$369,9,FALSE)</f>
        <v>31807</v>
      </c>
      <c r="Q367" s="65">
        <f>VLOOKUP(C367,'[1]Vintage Comparisons'!$B$4:$L$369,8,FALSE)</f>
        <v>32404</v>
      </c>
      <c r="R367" s="66">
        <f>VLOOKUP(C367,'[1]Vintage Comparisons'!$B$4:$L$369,7,FALSE)</f>
        <v>32747</v>
      </c>
      <c r="S367" s="66">
        <f>VLOOKUP(C367,'[1]Vintage Comparisons'!$B$4:$L$369,6,FALSE)</f>
        <v>33003</v>
      </c>
      <c r="T367" s="66">
        <f>VLOOKUP(C367,'[1]Vintage Comparisons'!$B$4:$L$369,5,FALSE)</f>
        <v>33090</v>
      </c>
      <c r="U367" s="66">
        <f>VLOOKUP(C367,'[1]Vintage Comparisons'!$B$4:$L$369,4,FALSE)</f>
        <v>33105</v>
      </c>
      <c r="V367" s="67">
        <f>VLOOKUP(C367,'[1]Vintage Comparisons'!$B$4:$L$369,3,FALSE)</f>
        <v>33262</v>
      </c>
      <c r="W367" s="3"/>
      <c r="X367" s="68">
        <f t="shared" si="60"/>
        <v>1604.4979238878627</v>
      </c>
    </row>
    <row r="368" spans="1:24" ht="12.75">
      <c r="A368" s="56" t="s">
        <v>628</v>
      </c>
      <c r="B368" s="56" t="s">
        <v>716</v>
      </c>
      <c r="C368" s="57" t="s">
        <v>717</v>
      </c>
      <c r="D368" s="58">
        <v>14.147513806819916</v>
      </c>
      <c r="E368" s="59">
        <f t="shared" si="57"/>
        <v>620.67442519597</v>
      </c>
      <c r="F368" s="60">
        <v>2166</v>
      </c>
      <c r="G368" s="61">
        <v>2231</v>
      </c>
      <c r="H368" s="61">
        <v>2760</v>
      </c>
      <c r="I368" s="61">
        <v>3996</v>
      </c>
      <c r="J368" s="61">
        <v>5798</v>
      </c>
      <c r="K368" s="61">
        <v>6193</v>
      </c>
      <c r="L368" s="61">
        <v>6628</v>
      </c>
      <c r="M368" s="62">
        <f>VLOOKUP(C368,'[1]Vintage Comparisons'!$B$4:$L$369,11,FALSE)</f>
        <v>8781</v>
      </c>
      <c r="N368" s="63">
        <f>VLOOKUP(C368,'[1]Vintage Comparisons'!$B$4:$L$369,10,FALSE)</f>
        <v>8781</v>
      </c>
      <c r="O368" s="40">
        <f t="shared" si="61"/>
        <v>0</v>
      </c>
      <c r="P368" s="64">
        <f>VLOOKUP(C368,'[1]Vintage Comparisons'!$B$4:$L$369,9,FALSE)</f>
        <v>8836</v>
      </c>
      <c r="Q368" s="65">
        <f>VLOOKUP(C368,'[1]Vintage Comparisons'!$B$4:$L$369,8,FALSE)</f>
        <v>9035</v>
      </c>
      <c r="R368" s="66">
        <f>VLOOKUP(C368,'[1]Vintage Comparisons'!$B$4:$L$369,7,FALSE)</f>
        <v>9206</v>
      </c>
      <c r="S368" s="66">
        <f>VLOOKUP(C368,'[1]Vintage Comparisons'!$B$4:$L$369,6,FALSE)</f>
        <v>9410</v>
      </c>
      <c r="T368" s="66">
        <f>VLOOKUP(C368,'[1]Vintage Comparisons'!$B$4:$L$369,5,FALSE)</f>
        <v>9530</v>
      </c>
      <c r="U368" s="66">
        <f>VLOOKUP(C368,'[1]Vintage Comparisons'!$B$4:$L$369,4,FALSE)</f>
        <v>9540</v>
      </c>
      <c r="V368" s="67">
        <f>VLOOKUP(C368,'[1]Vintage Comparisons'!$B$4:$L$369,3,FALSE)</f>
        <v>9551</v>
      </c>
      <c r="W368" s="3"/>
      <c r="X368" s="68">
        <f t="shared" si="60"/>
        <v>675.1009492138377</v>
      </c>
    </row>
    <row r="369" spans="1:24" ht="12.75">
      <c r="A369" s="56" t="s">
        <v>628</v>
      </c>
      <c r="B369" s="56" t="s">
        <v>718</v>
      </c>
      <c r="C369" s="57" t="s">
        <v>719</v>
      </c>
      <c r="D369" s="58">
        <v>20.36262559890747</v>
      </c>
      <c r="E369" s="59">
        <f t="shared" si="57"/>
        <v>845.3723178470459</v>
      </c>
      <c r="F369" s="60">
        <v>14264</v>
      </c>
      <c r="G369" s="61">
        <v>16825</v>
      </c>
      <c r="H369" s="61">
        <v>17519</v>
      </c>
      <c r="I369" s="61">
        <v>16523</v>
      </c>
      <c r="J369" s="61">
        <v>17057</v>
      </c>
      <c r="K369" s="61">
        <v>16665</v>
      </c>
      <c r="L369" s="61">
        <v>17816</v>
      </c>
      <c r="M369" s="62">
        <f>VLOOKUP(C369,'[1]Vintage Comparisons'!$B$4:$L$369,11,FALSE)</f>
        <v>17214</v>
      </c>
      <c r="N369" s="63">
        <f>VLOOKUP(C369,'[1]Vintage Comparisons'!$B$4:$L$369,10,FALSE)</f>
        <v>17214</v>
      </c>
      <c r="O369" s="40">
        <f t="shared" si="61"/>
        <v>0</v>
      </c>
      <c r="P369" s="64">
        <f>VLOOKUP(C369,'[1]Vintage Comparisons'!$B$4:$L$369,9,FALSE)</f>
        <v>17249</v>
      </c>
      <c r="Q369" s="65">
        <f>VLOOKUP(C369,'[1]Vintage Comparisons'!$B$4:$L$369,8,FALSE)</f>
        <v>17350</v>
      </c>
      <c r="R369" s="66">
        <f>VLOOKUP(C369,'[1]Vintage Comparisons'!$B$4:$L$369,7,FALSE)</f>
        <v>17395</v>
      </c>
      <c r="S369" s="66">
        <f>VLOOKUP(C369,'[1]Vintage Comparisons'!$B$4:$L$369,6,FALSE)</f>
        <v>17372</v>
      </c>
      <c r="T369" s="66">
        <f>VLOOKUP(C369,'[1]Vintage Comparisons'!$B$4:$L$369,5,FALSE)</f>
        <v>17279</v>
      </c>
      <c r="U369" s="66">
        <f>VLOOKUP(C369,'[1]Vintage Comparisons'!$B$4:$L$369,4,FALSE)</f>
        <v>17199</v>
      </c>
      <c r="V369" s="67">
        <f>VLOOKUP(C369,'[1]Vintage Comparisons'!$B$4:$L$369,3,FALSE)</f>
        <v>17117</v>
      </c>
      <c r="W369" s="3"/>
      <c r="X369" s="68">
        <f t="shared" si="60"/>
        <v>840.6086885435044</v>
      </c>
    </row>
    <row r="370" spans="1:24" ht="12.75">
      <c r="A370" s="56" t="s">
        <v>628</v>
      </c>
      <c r="B370" s="56" t="s">
        <v>720</v>
      </c>
      <c r="C370" s="57" t="s">
        <v>721</v>
      </c>
      <c r="D370" s="58">
        <v>32.848413944244385</v>
      </c>
      <c r="E370" s="59">
        <f t="shared" si="57"/>
        <v>355.90759480332434</v>
      </c>
      <c r="F370" s="60">
        <v>6272</v>
      </c>
      <c r="G370" s="61">
        <v>6641</v>
      </c>
      <c r="H370" s="61">
        <v>7027</v>
      </c>
      <c r="I370" s="61">
        <v>7838</v>
      </c>
      <c r="J370" s="61">
        <v>8779</v>
      </c>
      <c r="K370" s="61">
        <v>10774</v>
      </c>
      <c r="L370" s="61">
        <v>11645</v>
      </c>
      <c r="M370" s="62">
        <f>VLOOKUP(C370,'[1]Vintage Comparisons'!$B$4:$L$369,11,FALSE)</f>
        <v>11691</v>
      </c>
      <c r="N370" s="63">
        <f>VLOOKUP(C370,'[1]Vintage Comparisons'!$B$4:$L$369,10,FALSE)</f>
        <v>11691</v>
      </c>
      <c r="O370" s="40">
        <f t="shared" si="61"/>
        <v>0</v>
      </c>
      <c r="P370" s="64">
        <f>VLOOKUP(C370,'[1]Vintage Comparisons'!$B$4:$L$369,9,FALSE)</f>
        <v>11728</v>
      </c>
      <c r="Q370" s="65">
        <f>VLOOKUP(C370,'[1]Vintage Comparisons'!$B$4:$L$369,8,FALSE)</f>
        <v>11848</v>
      </c>
      <c r="R370" s="66">
        <f>VLOOKUP(C370,'[1]Vintage Comparisons'!$B$4:$L$369,7,FALSE)</f>
        <v>11937</v>
      </c>
      <c r="S370" s="66">
        <f>VLOOKUP(C370,'[1]Vintage Comparisons'!$B$4:$L$369,6,FALSE)</f>
        <v>11970</v>
      </c>
      <c r="T370" s="66">
        <f>VLOOKUP(C370,'[1]Vintage Comparisons'!$B$4:$L$369,5,FALSE)</f>
        <v>11989</v>
      </c>
      <c r="U370" s="66">
        <f>VLOOKUP(C370,'[1]Vintage Comparisons'!$B$4:$L$369,4,FALSE)</f>
        <v>12068</v>
      </c>
      <c r="V370" s="67">
        <f>VLOOKUP(C370,'[1]Vintage Comparisons'!$B$4:$L$369,3,FALSE)</f>
        <v>12095</v>
      </c>
      <c r="W370" s="3"/>
      <c r="X370" s="68">
        <f t="shared" si="60"/>
        <v>368.20651433976633</v>
      </c>
    </row>
    <row r="371" spans="1:24" ht="12.75">
      <c r="A371" s="56" t="s">
        <v>628</v>
      </c>
      <c r="B371" s="56" t="s">
        <v>722</v>
      </c>
      <c r="C371" s="57" t="s">
        <v>723</v>
      </c>
      <c r="D371" s="58">
        <v>30.523686170578003</v>
      </c>
      <c r="E371" s="59">
        <f t="shared" si="57"/>
        <v>237.74979075086526</v>
      </c>
      <c r="F371" s="60">
        <v>1502</v>
      </c>
      <c r="G371" s="61">
        <v>1713</v>
      </c>
      <c r="H371" s="61">
        <v>2166</v>
      </c>
      <c r="I371" s="61">
        <v>3193</v>
      </c>
      <c r="J371" s="61">
        <v>4247</v>
      </c>
      <c r="K371" s="61">
        <v>5440</v>
      </c>
      <c r="L371" s="61">
        <v>6481</v>
      </c>
      <c r="M371" s="62">
        <f>VLOOKUP(C371,'[1]Vintage Comparisons'!$B$4:$L$369,11,FALSE)</f>
        <v>7257</v>
      </c>
      <c r="N371" s="63">
        <f>VLOOKUP(C371,'[1]Vintage Comparisons'!$B$4:$L$369,10,FALSE)</f>
        <v>7257</v>
      </c>
      <c r="O371" s="40">
        <f t="shared" si="61"/>
        <v>0</v>
      </c>
      <c r="P371" s="64">
        <f>VLOOKUP(C371,'[1]Vintage Comparisons'!$B$4:$L$369,9,FALSE)</f>
        <v>7297</v>
      </c>
      <c r="Q371" s="65">
        <f>VLOOKUP(C371,'[1]Vintage Comparisons'!$B$4:$L$369,8,FALSE)</f>
        <v>7440</v>
      </c>
      <c r="R371" s="66">
        <f>VLOOKUP(C371,'[1]Vintage Comparisons'!$B$4:$L$369,7,FALSE)</f>
        <v>7569</v>
      </c>
      <c r="S371" s="66">
        <f>VLOOKUP(C371,'[1]Vintage Comparisons'!$B$4:$L$369,6,FALSE)</f>
        <v>7675</v>
      </c>
      <c r="T371" s="66">
        <f>VLOOKUP(C371,'[1]Vintage Comparisons'!$B$4:$L$369,5,FALSE)</f>
        <v>7726</v>
      </c>
      <c r="U371" s="66">
        <f>VLOOKUP(C371,'[1]Vintage Comparisons'!$B$4:$L$369,4,FALSE)</f>
        <v>7754</v>
      </c>
      <c r="V371" s="67">
        <f>VLOOKUP(C371,'[1]Vintage Comparisons'!$B$4:$L$369,3,FALSE)</f>
        <v>7847</v>
      </c>
      <c r="W371" s="3"/>
      <c r="X371" s="68">
        <f t="shared" si="60"/>
        <v>257.0790420314234</v>
      </c>
    </row>
    <row r="372" spans="1:24" ht="12.75">
      <c r="A372" s="56" t="s">
        <v>628</v>
      </c>
      <c r="B372" s="56" t="s">
        <v>724</v>
      </c>
      <c r="C372" s="57" t="s">
        <v>725</v>
      </c>
      <c r="D372" s="58">
        <v>37.41111493110657</v>
      </c>
      <c r="E372" s="59">
        <f t="shared" si="57"/>
        <v>209.48319809318747</v>
      </c>
      <c r="F372" s="60">
        <v>1772</v>
      </c>
      <c r="G372" s="61">
        <v>2227</v>
      </c>
      <c r="H372" s="61">
        <v>2805</v>
      </c>
      <c r="I372" s="61">
        <v>3604</v>
      </c>
      <c r="J372" s="61">
        <v>4878</v>
      </c>
      <c r="K372" s="61">
        <v>5976</v>
      </c>
      <c r="L372" s="61">
        <v>7775</v>
      </c>
      <c r="M372" s="62">
        <f>VLOOKUP(C372,'[1]Vintage Comparisons'!$B$4:$L$369,11,FALSE)</f>
        <v>7837</v>
      </c>
      <c r="N372" s="63">
        <f>VLOOKUP(C372,'[1]Vintage Comparisons'!$B$4:$L$369,10,FALSE)</f>
        <v>7837</v>
      </c>
      <c r="O372" s="40">
        <f t="shared" si="61"/>
        <v>0</v>
      </c>
      <c r="P372" s="64">
        <f>VLOOKUP(C372,'[1]Vintage Comparisons'!$B$4:$L$369,9,FALSE)</f>
        <v>7891</v>
      </c>
      <c r="Q372" s="65">
        <f>VLOOKUP(C372,'[1]Vintage Comparisons'!$B$4:$L$369,8,FALSE)</f>
        <v>8088</v>
      </c>
      <c r="R372" s="66">
        <f>VLOOKUP(C372,'[1]Vintage Comparisons'!$B$4:$L$369,7,FALSE)</f>
        <v>8239</v>
      </c>
      <c r="S372" s="66">
        <f>VLOOKUP(C372,'[1]Vintage Comparisons'!$B$4:$L$369,6,FALSE)</f>
        <v>8447</v>
      </c>
      <c r="T372" s="66">
        <f>VLOOKUP(C372,'[1]Vintage Comparisons'!$B$4:$L$369,5,FALSE)</f>
        <v>8675</v>
      </c>
      <c r="U372" s="66">
        <f>VLOOKUP(C372,'[1]Vintage Comparisons'!$B$4:$L$369,4,FALSE)</f>
        <v>8842</v>
      </c>
      <c r="V372" s="67">
        <f>VLOOKUP(C372,'[1]Vintage Comparisons'!$B$4:$L$369,3,FALSE)</f>
        <v>8969</v>
      </c>
      <c r="W372" s="3"/>
      <c r="X372" s="68">
        <f t="shared" si="60"/>
        <v>239.74158526193673</v>
      </c>
    </row>
    <row r="373" spans="1:24" ht="12.75">
      <c r="A373" s="56" t="s">
        <v>628</v>
      </c>
      <c r="B373" s="56" t="s">
        <v>726</v>
      </c>
      <c r="C373" s="57" t="s">
        <v>727</v>
      </c>
      <c r="D373" s="58">
        <v>32.37922441959381</v>
      </c>
      <c r="E373" s="59">
        <f t="shared" si="57"/>
        <v>254.79300841460656</v>
      </c>
      <c r="F373" s="60">
        <v>2147</v>
      </c>
      <c r="G373" s="61">
        <v>2749</v>
      </c>
      <c r="H373" s="61">
        <v>3102</v>
      </c>
      <c r="I373" s="61">
        <v>3638</v>
      </c>
      <c r="J373" s="61">
        <v>4590</v>
      </c>
      <c r="K373" s="61">
        <v>5855</v>
      </c>
      <c r="L373" s="61">
        <v>6824</v>
      </c>
      <c r="M373" s="62">
        <f>VLOOKUP(C373,'[1]Vintage Comparisons'!$B$4:$L$369,11,FALSE)</f>
        <v>8250</v>
      </c>
      <c r="N373" s="63">
        <f>VLOOKUP(C373,'[1]Vintage Comparisons'!$B$4:$L$369,10,FALSE)</f>
        <v>8250</v>
      </c>
      <c r="O373" s="40">
        <f t="shared" si="61"/>
        <v>0</v>
      </c>
      <c r="P373" s="64">
        <f>VLOOKUP(C373,'[1]Vintage Comparisons'!$B$4:$L$369,9,FALSE)</f>
        <v>8314</v>
      </c>
      <c r="Q373" s="65">
        <f>VLOOKUP(C373,'[1]Vintage Comparisons'!$B$4:$L$369,8,FALSE)</f>
        <v>8553</v>
      </c>
      <c r="R373" s="66">
        <f>VLOOKUP(C373,'[1]Vintage Comparisons'!$B$4:$L$369,7,FALSE)</f>
        <v>8710</v>
      </c>
      <c r="S373" s="66">
        <f>VLOOKUP(C373,'[1]Vintage Comparisons'!$B$4:$L$369,6,FALSE)</f>
        <v>8852</v>
      </c>
      <c r="T373" s="66">
        <f>VLOOKUP(C373,'[1]Vintage Comparisons'!$B$4:$L$369,5,FALSE)</f>
        <v>8860</v>
      </c>
      <c r="U373" s="66">
        <f>VLOOKUP(C373,'[1]Vintage Comparisons'!$B$4:$L$369,4,FALSE)</f>
        <v>8971</v>
      </c>
      <c r="V373" s="67">
        <f>VLOOKUP(C373,'[1]Vintage Comparisons'!$B$4:$L$369,3,FALSE)</f>
        <v>9038</v>
      </c>
      <c r="W373" s="3"/>
      <c r="X373" s="68">
        <f t="shared" si="60"/>
        <v>279.12960121832896</v>
      </c>
    </row>
    <row r="374" spans="1:24" ht="12.75">
      <c r="A374" s="56" t="s">
        <v>628</v>
      </c>
      <c r="B374" s="56" t="s">
        <v>728</v>
      </c>
      <c r="C374" s="57" t="s">
        <v>729</v>
      </c>
      <c r="D374" s="58">
        <v>32.03552949428558</v>
      </c>
      <c r="E374" s="59">
        <f t="shared" si="57"/>
        <v>212.2331082810037</v>
      </c>
      <c r="F374" s="60">
        <v>4159</v>
      </c>
      <c r="G374" s="61">
        <v>4601</v>
      </c>
      <c r="H374" s="61">
        <v>4757</v>
      </c>
      <c r="I374" s="61">
        <v>5371</v>
      </c>
      <c r="J374" s="61">
        <v>5863</v>
      </c>
      <c r="K374" s="61">
        <v>6070</v>
      </c>
      <c r="L374" s="61">
        <v>6438</v>
      </c>
      <c r="M374" s="62">
        <f>VLOOKUP(C374,'[1]Vintage Comparisons'!$B$4:$L$369,11,FALSE)</f>
        <v>6799</v>
      </c>
      <c r="N374" s="63">
        <f>VLOOKUP(C374,'[1]Vintage Comparisons'!$B$4:$L$369,10,FALSE)</f>
        <v>6799</v>
      </c>
      <c r="O374" s="40">
        <f t="shared" si="61"/>
        <v>0</v>
      </c>
      <c r="P374" s="64">
        <f>VLOOKUP(C374,'[1]Vintage Comparisons'!$B$4:$L$369,9,FALSE)</f>
        <v>6837</v>
      </c>
      <c r="Q374" s="65">
        <f>VLOOKUP(C374,'[1]Vintage Comparisons'!$B$4:$L$369,8,FALSE)</f>
        <v>6981</v>
      </c>
      <c r="R374" s="66">
        <f>VLOOKUP(C374,'[1]Vintage Comparisons'!$B$4:$L$369,7,FALSE)</f>
        <v>7140</v>
      </c>
      <c r="S374" s="66">
        <f>VLOOKUP(C374,'[1]Vintage Comparisons'!$B$4:$L$369,6,FALSE)</f>
        <v>7233</v>
      </c>
      <c r="T374" s="66">
        <f>VLOOKUP(C374,'[1]Vintage Comparisons'!$B$4:$L$369,5,FALSE)</f>
        <v>7308</v>
      </c>
      <c r="U374" s="66">
        <f>VLOOKUP(C374,'[1]Vintage Comparisons'!$B$4:$L$369,4,FALSE)</f>
        <v>7477</v>
      </c>
      <c r="V374" s="67">
        <f>VLOOKUP(C374,'[1]Vintage Comparisons'!$B$4:$L$369,3,FALSE)</f>
        <v>7696</v>
      </c>
      <c r="W374" s="3"/>
      <c r="X374" s="68">
        <f t="shared" si="60"/>
        <v>240.23326979417627</v>
      </c>
    </row>
    <row r="375" spans="1:24" ht="12.75">
      <c r="A375" s="56" t="s">
        <v>628</v>
      </c>
      <c r="B375" s="56" t="s">
        <v>730</v>
      </c>
      <c r="C375" s="57" t="s">
        <v>731</v>
      </c>
      <c r="D375" s="58">
        <v>21.51687377691269</v>
      </c>
      <c r="E375" s="59">
        <f t="shared" si="57"/>
        <v>262.21281299952545</v>
      </c>
      <c r="F375" s="60">
        <v>2026</v>
      </c>
      <c r="G375" s="61">
        <v>2249</v>
      </c>
      <c r="H375" s="61">
        <v>2656</v>
      </c>
      <c r="I375" s="61">
        <v>3127</v>
      </c>
      <c r="J375" s="61">
        <v>3488</v>
      </c>
      <c r="K375" s="61">
        <v>3886</v>
      </c>
      <c r="L375" s="61">
        <v>4677</v>
      </c>
      <c r="M375" s="62">
        <f>VLOOKUP(C375,'[1]Vintage Comparisons'!$B$4:$L$369,11,FALSE)</f>
        <v>5642</v>
      </c>
      <c r="N375" s="63">
        <f>VLOOKUP(C375,'[1]Vintage Comparisons'!$B$4:$L$369,10,FALSE)</f>
        <v>5713</v>
      </c>
      <c r="O375" s="40">
        <f t="shared" si="61"/>
        <v>71</v>
      </c>
      <c r="P375" s="64">
        <f>VLOOKUP(C375,'[1]Vintage Comparisons'!$B$4:$L$369,9,FALSE)</f>
        <v>5757</v>
      </c>
      <c r="Q375" s="65">
        <f>VLOOKUP(C375,'[1]Vintage Comparisons'!$B$4:$L$369,8,FALSE)</f>
        <v>5921</v>
      </c>
      <c r="R375" s="66">
        <f>VLOOKUP(C375,'[1]Vintage Comparisons'!$B$4:$L$369,7,FALSE)</f>
        <v>6082</v>
      </c>
      <c r="S375" s="66">
        <f>VLOOKUP(C375,'[1]Vintage Comparisons'!$B$4:$L$369,6,FALSE)</f>
        <v>6180</v>
      </c>
      <c r="T375" s="66">
        <f>VLOOKUP(C375,'[1]Vintage Comparisons'!$B$4:$L$369,5,FALSE)</f>
        <v>6249</v>
      </c>
      <c r="U375" s="66">
        <f>VLOOKUP(C375,'[1]Vintage Comparisons'!$B$4:$L$369,4,FALSE)</f>
        <v>6384</v>
      </c>
      <c r="V375" s="67">
        <f>VLOOKUP(C375,'[1]Vintage Comparisons'!$B$4:$L$369,3,FALSE)</f>
        <v>6484</v>
      </c>
      <c r="W375" s="3"/>
      <c r="X375" s="68">
        <f t="shared" si="60"/>
        <v>301.34489179172687</v>
      </c>
    </row>
    <row r="376" spans="1:24" ht="12.75">
      <c r="A376" s="56" t="s">
        <v>628</v>
      </c>
      <c r="B376" s="56" t="s">
        <v>732</v>
      </c>
      <c r="C376" s="57" t="s">
        <v>733</v>
      </c>
      <c r="D376" s="58">
        <v>29.543538808822632</v>
      </c>
      <c r="E376" s="59">
        <f t="shared" si="57"/>
        <v>377.6121768008532</v>
      </c>
      <c r="F376" s="60">
        <v>6285</v>
      </c>
      <c r="G376" s="61">
        <v>6417</v>
      </c>
      <c r="H376" s="61">
        <v>7007</v>
      </c>
      <c r="I376" s="61">
        <v>7789</v>
      </c>
      <c r="J376" s="61">
        <v>8253</v>
      </c>
      <c r="K376" s="61">
        <v>8374</v>
      </c>
      <c r="L376" s="61">
        <v>10415</v>
      </c>
      <c r="M376" s="62">
        <f>VLOOKUP(C376,'[1]Vintage Comparisons'!$B$4:$L$369,11,FALSE)</f>
        <v>11156</v>
      </c>
      <c r="N376" s="63">
        <f>VLOOKUP(C376,'[1]Vintage Comparisons'!$B$4:$L$369,10,FALSE)</f>
        <v>11156</v>
      </c>
      <c r="O376" s="40">
        <f t="shared" si="61"/>
        <v>0</v>
      </c>
      <c r="P376" s="64">
        <f>VLOOKUP(C376,'[1]Vintage Comparisons'!$B$4:$L$369,9,FALSE)</f>
        <v>11244</v>
      </c>
      <c r="Q376" s="65">
        <f>VLOOKUP(C376,'[1]Vintage Comparisons'!$B$4:$L$369,8,FALSE)</f>
        <v>11571</v>
      </c>
      <c r="R376" s="66">
        <f>VLOOKUP(C376,'[1]Vintage Comparisons'!$B$4:$L$369,7,FALSE)</f>
        <v>11777</v>
      </c>
      <c r="S376" s="66">
        <f>VLOOKUP(C376,'[1]Vintage Comparisons'!$B$4:$L$369,6,FALSE)</f>
        <v>12027</v>
      </c>
      <c r="T376" s="66">
        <f>VLOOKUP(C376,'[1]Vintage Comparisons'!$B$4:$L$369,5,FALSE)</f>
        <v>12218</v>
      </c>
      <c r="U376" s="66">
        <f>VLOOKUP(C376,'[1]Vintage Comparisons'!$B$4:$L$369,4,FALSE)</f>
        <v>12384</v>
      </c>
      <c r="V376" s="67">
        <f>VLOOKUP(C376,'[1]Vintage Comparisons'!$B$4:$L$369,3,FALSE)</f>
        <v>12613</v>
      </c>
      <c r="W376" s="3"/>
      <c r="X376" s="68">
        <f t="shared" si="60"/>
        <v>426.92922068744724</v>
      </c>
    </row>
    <row r="377" spans="1:24" ht="12.75">
      <c r="A377" s="56" t="s">
        <v>628</v>
      </c>
      <c r="B377" s="56" t="s">
        <v>734</v>
      </c>
      <c r="C377" s="57" t="s">
        <v>735</v>
      </c>
      <c r="D377" s="58">
        <v>27.5303093791008</v>
      </c>
      <c r="E377" s="59">
        <f t="shared" si="57"/>
        <v>173.4815230091684</v>
      </c>
      <c r="F377" s="60">
        <v>3765</v>
      </c>
      <c r="G377" s="61">
        <v>3531</v>
      </c>
      <c r="H377" s="61">
        <v>3406</v>
      </c>
      <c r="I377" s="61">
        <v>3383</v>
      </c>
      <c r="J377" s="61">
        <v>3633</v>
      </c>
      <c r="K377" s="61">
        <v>3777</v>
      </c>
      <c r="L377" s="61">
        <v>4437</v>
      </c>
      <c r="M377" s="62">
        <f>VLOOKUP(C377,'[1]Vintage Comparisons'!$B$4:$L$369,11,FALSE)</f>
        <v>4776</v>
      </c>
      <c r="N377" s="63">
        <f>VLOOKUP(C377,'[1]Vintage Comparisons'!$B$4:$L$369,10,FALSE)</f>
        <v>4776</v>
      </c>
      <c r="O377" s="40">
        <f t="shared" si="61"/>
        <v>0</v>
      </c>
      <c r="P377" s="64">
        <f>VLOOKUP(C377,'[1]Vintage Comparisons'!$B$4:$L$369,9,FALSE)</f>
        <v>4783</v>
      </c>
      <c r="Q377" s="65">
        <f>VLOOKUP(C377,'[1]Vintage Comparisons'!$B$4:$L$369,8,FALSE)</f>
        <v>4798</v>
      </c>
      <c r="R377" s="66">
        <f>VLOOKUP(C377,'[1]Vintage Comparisons'!$B$4:$L$369,7,FALSE)</f>
        <v>4857</v>
      </c>
      <c r="S377" s="66">
        <f>VLOOKUP(C377,'[1]Vintage Comparisons'!$B$4:$L$369,6,FALSE)</f>
        <v>4910</v>
      </c>
      <c r="T377" s="66">
        <f>VLOOKUP(C377,'[1]Vintage Comparisons'!$B$4:$L$369,5,FALSE)</f>
        <v>4969</v>
      </c>
      <c r="U377" s="66">
        <f>VLOOKUP(C377,'[1]Vintage Comparisons'!$B$4:$L$369,4,FALSE)</f>
        <v>5035</v>
      </c>
      <c r="V377" s="67">
        <f>VLOOKUP(C377,'[1]Vintage Comparisons'!$B$4:$L$369,3,FALSE)</f>
        <v>5097</v>
      </c>
      <c r="W377" s="3"/>
      <c r="X377" s="68">
        <f t="shared" si="60"/>
        <v>185.14139924156854</v>
      </c>
    </row>
    <row r="378" spans="1:24" ht="12.75">
      <c r="A378" s="56" t="s">
        <v>628</v>
      </c>
      <c r="B378" s="56" t="s">
        <v>736</v>
      </c>
      <c r="C378" s="57" t="s">
        <v>737</v>
      </c>
      <c r="D378" s="58">
        <v>12.49040612578392</v>
      </c>
      <c r="E378" s="59">
        <f t="shared" si="57"/>
        <v>1314.208668212521</v>
      </c>
      <c r="F378" s="60">
        <v>12992</v>
      </c>
      <c r="G378" s="61">
        <v>13186</v>
      </c>
      <c r="H378" s="61">
        <v>13194</v>
      </c>
      <c r="I378" s="61">
        <v>13680</v>
      </c>
      <c r="J378" s="61">
        <v>14917</v>
      </c>
      <c r="K378" s="61">
        <v>14480</v>
      </c>
      <c r="L378" s="61">
        <v>16196</v>
      </c>
      <c r="M378" s="62">
        <f>VLOOKUP(C378,'[1]Vintage Comparisons'!$B$4:$L$369,11,FALSE)</f>
        <v>16415</v>
      </c>
      <c r="N378" s="63">
        <f>VLOOKUP(C378,'[1]Vintage Comparisons'!$B$4:$L$369,10,FALSE)</f>
        <v>16415</v>
      </c>
      <c r="O378" s="40">
        <f t="shared" si="61"/>
        <v>0</v>
      </c>
      <c r="P378" s="64">
        <f>VLOOKUP(C378,'[1]Vintage Comparisons'!$B$4:$L$369,9,FALSE)</f>
        <v>16460</v>
      </c>
      <c r="Q378" s="65">
        <f>VLOOKUP(C378,'[1]Vintage Comparisons'!$B$4:$L$369,8,FALSE)</f>
        <v>16602</v>
      </c>
      <c r="R378" s="66">
        <f>VLOOKUP(C378,'[1]Vintage Comparisons'!$B$4:$L$369,7,FALSE)</f>
        <v>16734</v>
      </c>
      <c r="S378" s="66">
        <f>VLOOKUP(C378,'[1]Vintage Comparisons'!$B$4:$L$369,6,FALSE)</f>
        <v>16848</v>
      </c>
      <c r="T378" s="66">
        <f>VLOOKUP(C378,'[1]Vintage Comparisons'!$B$4:$L$369,5,FALSE)</f>
        <v>16846</v>
      </c>
      <c r="U378" s="66">
        <f>VLOOKUP(C378,'[1]Vintage Comparisons'!$B$4:$L$369,4,FALSE)</f>
        <v>16817</v>
      </c>
      <c r="V378" s="67">
        <f>VLOOKUP(C378,'[1]Vintage Comparisons'!$B$4:$L$369,3,FALSE)</f>
        <v>16826</v>
      </c>
      <c r="W378" s="3"/>
      <c r="X378" s="68">
        <f t="shared" si="60"/>
        <v>1347.113923322807</v>
      </c>
    </row>
    <row r="379" spans="1:24" ht="12.75">
      <c r="A379" s="56" t="s">
        <v>628</v>
      </c>
      <c r="B379" s="56" t="s">
        <v>738</v>
      </c>
      <c r="C379" s="57" t="s">
        <v>739</v>
      </c>
      <c r="D379" s="58">
        <v>20.52458345890045</v>
      </c>
      <c r="E379" s="59">
        <f t="shared" si="57"/>
        <v>876.8509254298962</v>
      </c>
      <c r="F379" s="60">
        <v>2114</v>
      </c>
      <c r="G379" s="61">
        <v>6463</v>
      </c>
      <c r="H379" s="61">
        <v>7378</v>
      </c>
      <c r="I379" s="61">
        <v>9599</v>
      </c>
      <c r="J379" s="61">
        <v>12594</v>
      </c>
      <c r="K379" s="61">
        <v>13619</v>
      </c>
      <c r="L379" s="61">
        <v>14133</v>
      </c>
      <c r="M379" s="62">
        <f>VLOOKUP(C379,'[1]Vintage Comparisons'!$B$4:$L$369,11,FALSE)</f>
        <v>17997</v>
      </c>
      <c r="N379" s="63">
        <f>VLOOKUP(C379,'[1]Vintage Comparisons'!$B$4:$L$369,10,FALSE)</f>
        <v>17997</v>
      </c>
      <c r="O379" s="40">
        <f t="shared" si="61"/>
        <v>0</v>
      </c>
      <c r="P379" s="64">
        <f>VLOOKUP(C379,'[1]Vintage Comparisons'!$B$4:$L$369,9,FALSE)</f>
        <v>18072</v>
      </c>
      <c r="Q379" s="65">
        <f>VLOOKUP(C379,'[1]Vintage Comparisons'!$B$4:$L$369,8,FALSE)</f>
        <v>18339</v>
      </c>
      <c r="R379" s="66">
        <f>VLOOKUP(C379,'[1]Vintage Comparisons'!$B$4:$L$369,7,FALSE)</f>
        <v>18540</v>
      </c>
      <c r="S379" s="66">
        <f>VLOOKUP(C379,'[1]Vintage Comparisons'!$B$4:$L$369,6,FALSE)</f>
        <v>18765</v>
      </c>
      <c r="T379" s="66">
        <f>VLOOKUP(C379,'[1]Vintage Comparisons'!$B$4:$L$369,5,FALSE)</f>
        <v>18700</v>
      </c>
      <c r="U379" s="66">
        <f>VLOOKUP(C379,'[1]Vintage Comparisons'!$B$4:$L$369,4,FALSE)</f>
        <v>18695</v>
      </c>
      <c r="V379" s="67">
        <f>VLOOKUP(C379,'[1]Vintage Comparisons'!$B$4:$L$369,3,FALSE)</f>
        <v>18634</v>
      </c>
      <c r="W379" s="3"/>
      <c r="X379" s="68">
        <f t="shared" si="60"/>
        <v>907.886878060826</v>
      </c>
    </row>
    <row r="380" spans="1:24" ht="12.75">
      <c r="A380" s="56" t="s">
        <v>628</v>
      </c>
      <c r="B380" s="56" t="s">
        <v>740</v>
      </c>
      <c r="C380" s="57" t="s">
        <v>741</v>
      </c>
      <c r="D380" s="58">
        <v>12.897563993930817</v>
      </c>
      <c r="E380" s="59">
        <f t="shared" si="57"/>
        <v>580.0320125195983</v>
      </c>
      <c r="F380" s="60">
        <v>1255</v>
      </c>
      <c r="G380" s="61">
        <v>1822</v>
      </c>
      <c r="H380" s="61">
        <v>2570</v>
      </c>
      <c r="I380" s="61">
        <v>5526</v>
      </c>
      <c r="J380" s="61">
        <v>6369</v>
      </c>
      <c r="K380" s="61">
        <v>6204</v>
      </c>
      <c r="L380" s="61">
        <v>6611</v>
      </c>
      <c r="M380" s="62">
        <f>VLOOKUP(C380,'[1]Vintage Comparisons'!$B$4:$L$369,11,FALSE)</f>
        <v>7481</v>
      </c>
      <c r="N380" s="63">
        <f>VLOOKUP(C380,'[1]Vintage Comparisons'!$B$4:$L$369,10,FALSE)</f>
        <v>7481</v>
      </c>
      <c r="O380" s="40">
        <f t="shared" si="61"/>
        <v>0</v>
      </c>
      <c r="P380" s="64">
        <f>VLOOKUP(C380,'[1]Vintage Comparisons'!$B$4:$L$369,9,FALSE)</f>
        <v>7503</v>
      </c>
      <c r="Q380" s="65">
        <f>VLOOKUP(C380,'[1]Vintage Comparisons'!$B$4:$L$369,8,FALSE)</f>
        <v>7585</v>
      </c>
      <c r="R380" s="66">
        <f>VLOOKUP(C380,'[1]Vintage Comparisons'!$B$4:$L$369,7,FALSE)</f>
        <v>7559</v>
      </c>
      <c r="S380" s="66">
        <f>VLOOKUP(C380,'[1]Vintage Comparisons'!$B$4:$L$369,6,FALSE)</f>
        <v>7627</v>
      </c>
      <c r="T380" s="66">
        <f>VLOOKUP(C380,'[1]Vintage Comparisons'!$B$4:$L$369,5,FALSE)</f>
        <v>7603</v>
      </c>
      <c r="U380" s="66">
        <f>VLOOKUP(C380,'[1]Vintage Comparisons'!$B$4:$L$369,4,FALSE)</f>
        <v>7685</v>
      </c>
      <c r="V380" s="67">
        <f>VLOOKUP(C380,'[1]Vintage Comparisons'!$B$4:$L$369,3,FALSE)</f>
        <v>7779</v>
      </c>
      <c r="W380" s="3"/>
      <c r="X380" s="68">
        <f t="shared" si="60"/>
        <v>603.1371508341072</v>
      </c>
    </row>
    <row r="381" spans="1:24" ht="12.75">
      <c r="A381" s="56" t="s">
        <v>628</v>
      </c>
      <c r="B381" s="56" t="s">
        <v>742</v>
      </c>
      <c r="C381" s="57" t="s">
        <v>743</v>
      </c>
      <c r="D381" s="58">
        <v>20.47416204214096</v>
      </c>
      <c r="E381" s="59">
        <f t="shared" si="57"/>
        <v>185.79514962177274</v>
      </c>
      <c r="F381" s="60">
        <v>6409</v>
      </c>
      <c r="G381" s="61">
        <v>1387</v>
      </c>
      <c r="H381" s="61">
        <v>1674</v>
      </c>
      <c r="I381" s="61">
        <v>2053</v>
      </c>
      <c r="J381" s="61">
        <v>2653</v>
      </c>
      <c r="K381" s="61">
        <v>3026</v>
      </c>
      <c r="L381" s="61">
        <v>3532</v>
      </c>
      <c r="M381" s="62">
        <f>VLOOKUP(C381,'[1]Vintage Comparisons'!$B$4:$L$369,11,FALSE)</f>
        <v>3804</v>
      </c>
      <c r="N381" s="63">
        <f>VLOOKUP(C381,'[1]Vintage Comparisons'!$B$4:$L$369,10,FALSE)</f>
        <v>3804</v>
      </c>
      <c r="O381" s="40">
        <f t="shared" si="61"/>
        <v>0</v>
      </c>
      <c r="P381" s="64">
        <f>VLOOKUP(C381,'[1]Vintage Comparisons'!$B$4:$L$369,9,FALSE)</f>
        <v>3816</v>
      </c>
      <c r="Q381" s="65">
        <f>VLOOKUP(C381,'[1]Vintage Comparisons'!$B$4:$L$369,8,FALSE)</f>
        <v>3857</v>
      </c>
      <c r="R381" s="66">
        <f>VLOOKUP(C381,'[1]Vintage Comparisons'!$B$4:$L$369,7,FALSE)</f>
        <v>3881</v>
      </c>
      <c r="S381" s="66">
        <f>VLOOKUP(C381,'[1]Vintage Comparisons'!$B$4:$L$369,6,FALSE)</f>
        <v>3893</v>
      </c>
      <c r="T381" s="66">
        <f>VLOOKUP(C381,'[1]Vintage Comparisons'!$B$4:$L$369,5,FALSE)</f>
        <v>3891</v>
      </c>
      <c r="U381" s="66">
        <f>VLOOKUP(C381,'[1]Vintage Comparisons'!$B$4:$L$369,4,FALSE)</f>
        <v>3888</v>
      </c>
      <c r="V381" s="67">
        <f>VLOOKUP(C381,'[1]Vintage Comparisons'!$B$4:$L$369,3,FALSE)</f>
        <v>3867</v>
      </c>
      <c r="W381" s="3"/>
      <c r="X381" s="68">
        <f t="shared" si="60"/>
        <v>188.87219862970431</v>
      </c>
    </row>
    <row r="382" spans="1:24" ht="12.75">
      <c r="A382" s="56" t="s">
        <v>628</v>
      </c>
      <c r="B382" s="56" t="s">
        <v>744</v>
      </c>
      <c r="C382" s="57" t="s">
        <v>745</v>
      </c>
      <c r="D382" s="58">
        <v>35.506503105163574</v>
      </c>
      <c r="E382" s="59">
        <f t="shared" si="57"/>
        <v>194.52774551024547</v>
      </c>
      <c r="F382" s="60">
        <v>1925</v>
      </c>
      <c r="G382" s="61">
        <v>2126</v>
      </c>
      <c r="H382" s="61">
        <v>2768</v>
      </c>
      <c r="I382" s="61">
        <v>4022</v>
      </c>
      <c r="J382" s="61">
        <v>4273</v>
      </c>
      <c r="K382" s="61">
        <v>5139</v>
      </c>
      <c r="L382" s="61">
        <v>6191</v>
      </c>
      <c r="M382" s="62">
        <f>VLOOKUP(C382,'[1]Vintage Comparisons'!$B$4:$L$369,11,FALSE)</f>
        <v>6907</v>
      </c>
      <c r="N382" s="63">
        <f>VLOOKUP(C382,'[1]Vintage Comparisons'!$B$4:$L$369,10,FALSE)</f>
        <v>6907</v>
      </c>
      <c r="O382" s="40">
        <f t="shared" si="61"/>
        <v>0</v>
      </c>
      <c r="P382" s="64">
        <f>VLOOKUP(C382,'[1]Vintage Comparisons'!$B$4:$L$369,9,FALSE)</f>
        <v>6940</v>
      </c>
      <c r="Q382" s="65">
        <f>VLOOKUP(C382,'[1]Vintage Comparisons'!$B$4:$L$369,8,FALSE)</f>
        <v>7057</v>
      </c>
      <c r="R382" s="66">
        <f>VLOOKUP(C382,'[1]Vintage Comparisons'!$B$4:$L$369,7,FALSE)</f>
        <v>7150</v>
      </c>
      <c r="S382" s="66">
        <f>VLOOKUP(C382,'[1]Vintage Comparisons'!$B$4:$L$369,6,FALSE)</f>
        <v>7247</v>
      </c>
      <c r="T382" s="66">
        <f>VLOOKUP(C382,'[1]Vintage Comparisons'!$B$4:$L$369,5,FALSE)</f>
        <v>7287</v>
      </c>
      <c r="U382" s="66">
        <f>VLOOKUP(C382,'[1]Vintage Comparisons'!$B$4:$L$369,4,FALSE)</f>
        <v>7355</v>
      </c>
      <c r="V382" s="67">
        <f>VLOOKUP(C382,'[1]Vintage Comparisons'!$B$4:$L$369,3,FALSE)</f>
        <v>7422</v>
      </c>
      <c r="W382" s="3"/>
      <c r="X382" s="68">
        <f t="shared" si="60"/>
        <v>209.03213076256577</v>
      </c>
    </row>
    <row r="383" spans="1:24" ht="12.75">
      <c r="A383" s="56" t="s">
        <v>628</v>
      </c>
      <c r="B383" s="56" t="s">
        <v>746</v>
      </c>
      <c r="C383" s="57" t="s">
        <v>747</v>
      </c>
      <c r="D383" s="58">
        <v>43.28356885910034</v>
      </c>
      <c r="E383" s="59">
        <f t="shared" si="57"/>
        <v>222.04730925230288</v>
      </c>
      <c r="F383" s="60">
        <v>6202</v>
      </c>
      <c r="G383" s="61">
        <v>6575</v>
      </c>
      <c r="H383" s="61">
        <v>6585</v>
      </c>
      <c r="I383" s="61">
        <v>6237</v>
      </c>
      <c r="J383" s="61">
        <v>6682</v>
      </c>
      <c r="K383" s="61">
        <v>7019</v>
      </c>
      <c r="L383" s="61">
        <v>8805</v>
      </c>
      <c r="M383" s="62">
        <f>VLOOKUP(C383,'[1]Vintage Comparisons'!$B$4:$L$369,11,FALSE)</f>
        <v>9611</v>
      </c>
      <c r="N383" s="63">
        <f>VLOOKUP(C383,'[1]Vintage Comparisons'!$B$4:$L$369,10,FALSE)</f>
        <v>9611</v>
      </c>
      <c r="O383" s="40">
        <f t="shared" si="61"/>
        <v>0</v>
      </c>
      <c r="P383" s="64">
        <f>VLOOKUP(C383,'[1]Vintage Comparisons'!$B$4:$L$369,9,FALSE)</f>
        <v>9646</v>
      </c>
      <c r="Q383" s="65">
        <f>VLOOKUP(C383,'[1]Vintage Comparisons'!$B$4:$L$369,8,FALSE)</f>
        <v>9766</v>
      </c>
      <c r="R383" s="66">
        <f>VLOOKUP(C383,'[1]Vintage Comparisons'!$B$4:$L$369,7,FALSE)</f>
        <v>9914</v>
      </c>
      <c r="S383" s="66">
        <f>VLOOKUP(C383,'[1]Vintage Comparisons'!$B$4:$L$369,6,FALSE)</f>
        <v>9971</v>
      </c>
      <c r="T383" s="66">
        <f>VLOOKUP(C383,'[1]Vintage Comparisons'!$B$4:$L$369,5,FALSE)</f>
        <v>10016</v>
      </c>
      <c r="U383" s="66">
        <f>VLOOKUP(C383,'[1]Vintage Comparisons'!$B$4:$L$369,4,FALSE)</f>
        <v>10084</v>
      </c>
      <c r="V383" s="67">
        <f>VLOOKUP(C383,'[1]Vintage Comparisons'!$B$4:$L$369,3,FALSE)</f>
        <v>10146</v>
      </c>
      <c r="W383" s="3"/>
      <c r="X383" s="68">
        <f t="shared" si="60"/>
        <v>234.40765785806525</v>
      </c>
    </row>
    <row r="384" spans="1:24" ht="13.5" thickBot="1">
      <c r="A384" s="56" t="s">
        <v>628</v>
      </c>
      <c r="B384" s="56" t="s">
        <v>748</v>
      </c>
      <c r="C384" s="69" t="s">
        <v>749</v>
      </c>
      <c r="D384" s="70">
        <v>37.56080985069275</v>
      </c>
      <c r="E384" s="71">
        <f t="shared" si="57"/>
        <v>4596.49301189963</v>
      </c>
      <c r="F384" s="72">
        <v>195311</v>
      </c>
      <c r="G384" s="73">
        <v>193694</v>
      </c>
      <c r="H384" s="73">
        <v>203486</v>
      </c>
      <c r="I384" s="73">
        <v>186587</v>
      </c>
      <c r="J384" s="73">
        <v>176572</v>
      </c>
      <c r="K384" s="73">
        <v>161799</v>
      </c>
      <c r="L384" s="73">
        <v>169759</v>
      </c>
      <c r="M384" s="74">
        <f>VLOOKUP(C384,'[1]Vintage Comparisons'!$B$4:$L$369,11,FALSE)</f>
        <v>172648</v>
      </c>
      <c r="N384" s="75">
        <f>VLOOKUP(C384,'[1]Vintage Comparisons'!$B$4:$L$369,10,FALSE)</f>
        <v>172648</v>
      </c>
      <c r="O384" s="76">
        <f t="shared" si="61"/>
        <v>0</v>
      </c>
      <c r="P384" s="77">
        <f>VLOOKUP(C384,'[1]Vintage Comparisons'!$B$4:$L$369,9,FALSE)</f>
        <v>173042</v>
      </c>
      <c r="Q384" s="78">
        <f>VLOOKUP(C384,'[1]Vintage Comparisons'!$B$4:$L$369,8,FALSE)</f>
        <v>174116</v>
      </c>
      <c r="R384" s="79">
        <f>VLOOKUP(C384,'[1]Vintage Comparisons'!$B$4:$L$369,7,FALSE)</f>
        <v>175091</v>
      </c>
      <c r="S384" s="79">
        <f>VLOOKUP(C384,'[1]Vintage Comparisons'!$B$4:$L$369,6,FALSE)</f>
        <v>175372</v>
      </c>
      <c r="T384" s="79">
        <f>VLOOKUP(C384,'[1]Vintage Comparisons'!$B$4:$L$369,5,FALSE)</f>
        <v>175628</v>
      </c>
      <c r="U384" s="79">
        <f>VLOOKUP(C384,'[1]Vintage Comparisons'!$B$4:$L$369,4,FALSE)</f>
        <v>175559</v>
      </c>
      <c r="V384" s="80">
        <f>VLOOKUP(C384,'[1]Vintage Comparisons'!$B$4:$L$369,3,FALSE)</f>
        <v>175454</v>
      </c>
      <c r="W384" s="3"/>
      <c r="X384" s="81">
        <f t="shared" si="60"/>
        <v>4671.198536385233</v>
      </c>
    </row>
    <row r="385" spans="1:24" ht="12.75">
      <c r="A385" s="82"/>
      <c r="B385" s="82"/>
      <c r="C385" s="3"/>
      <c r="D385" s="3"/>
      <c r="E385" s="3"/>
      <c r="F385" s="83"/>
      <c r="G385" s="46"/>
      <c r="H385" s="46"/>
      <c r="I385" s="46"/>
      <c r="J385" s="46"/>
      <c r="K385" s="46"/>
      <c r="L385" s="46"/>
      <c r="M385" s="65"/>
      <c r="N385" s="65"/>
      <c r="O385" s="65"/>
      <c r="P385" s="3"/>
      <c r="Q385" s="3"/>
      <c r="R385" s="3"/>
      <c r="S385" s="3"/>
      <c r="T385" s="3"/>
      <c r="U385" s="3"/>
      <c r="V385" s="3"/>
      <c r="W385" s="3"/>
      <c r="X385" s="3"/>
    </row>
    <row r="387" spans="1:23" s="3" customFormat="1" ht="24.75" customHeight="1">
      <c r="A387" s="82"/>
      <c r="B387" s="82"/>
      <c r="D387" s="3" t="s">
        <v>750</v>
      </c>
      <c r="F387" s="84"/>
      <c r="G387" s="85"/>
      <c r="H387" s="85"/>
      <c r="I387" s="85"/>
      <c r="J387" s="86"/>
      <c r="K387" s="85"/>
      <c r="L387" s="85"/>
      <c r="M387" s="87" t="s">
        <v>751</v>
      </c>
      <c r="N387" s="88"/>
      <c r="O387" s="88"/>
      <c r="P387" s="88"/>
      <c r="Q387" s="88"/>
      <c r="R387" s="88"/>
      <c r="S387" s="88"/>
      <c r="T387" s="88"/>
      <c r="U387" s="88"/>
      <c r="V387" s="88"/>
      <c r="W387" s="89"/>
    </row>
    <row r="388" spans="1:23" s="3" customFormat="1" ht="12" customHeight="1" thickBot="1">
      <c r="A388" s="82"/>
      <c r="B388" s="82"/>
      <c r="D388" s="90" t="s">
        <v>2</v>
      </c>
      <c r="F388" s="91"/>
      <c r="G388" s="85"/>
      <c r="H388" s="85"/>
      <c r="I388" s="85"/>
      <c r="J388" s="86"/>
      <c r="K388" s="85"/>
      <c r="L388" s="85"/>
      <c r="M388" s="92" t="s">
        <v>752</v>
      </c>
      <c r="N388" s="93"/>
      <c r="O388" s="93"/>
      <c r="P388" s="93"/>
      <c r="Q388" s="93"/>
      <c r="R388" s="93"/>
      <c r="S388" s="93"/>
      <c r="T388" s="93"/>
      <c r="U388" s="93"/>
      <c r="V388" s="93"/>
      <c r="W388" s="94"/>
    </row>
    <row r="389" spans="1:23" s="3" customFormat="1" ht="21.75" customHeight="1">
      <c r="A389" s="82"/>
      <c r="B389" s="82"/>
      <c r="F389" s="91"/>
      <c r="G389" s="85"/>
      <c r="H389" s="85"/>
      <c r="I389" s="85"/>
      <c r="J389" s="86"/>
      <c r="K389" s="85"/>
      <c r="L389" s="85"/>
      <c r="M389" s="95" t="s">
        <v>753</v>
      </c>
      <c r="N389" s="96"/>
      <c r="O389" s="96"/>
      <c r="P389" s="96"/>
      <c r="Q389" s="96"/>
      <c r="R389" s="96"/>
      <c r="S389" s="96"/>
      <c r="T389" s="96"/>
      <c r="U389" s="96"/>
      <c r="V389" s="96"/>
      <c r="W389" s="97"/>
    </row>
    <row r="390" spans="1:23" s="3" customFormat="1" ht="15.75" customHeight="1">
      <c r="A390" s="82"/>
      <c r="B390" s="82"/>
      <c r="C390" s="98" t="s">
        <v>754</v>
      </c>
      <c r="F390" s="91"/>
      <c r="G390" s="85"/>
      <c r="H390" s="85"/>
      <c r="I390" s="85"/>
      <c r="J390" s="86"/>
      <c r="K390" s="85"/>
      <c r="L390" s="85"/>
      <c r="M390" s="99" t="s">
        <v>755</v>
      </c>
      <c r="N390" s="100"/>
      <c r="O390" s="100"/>
      <c r="P390" s="100"/>
      <c r="Q390" s="100"/>
      <c r="R390" s="100"/>
      <c r="S390" s="100"/>
      <c r="T390" s="100"/>
      <c r="U390" s="100"/>
      <c r="V390" s="100"/>
      <c r="W390" s="101"/>
    </row>
    <row r="391" spans="1:23" s="3" customFormat="1" ht="12.75">
      <c r="A391" s="82"/>
      <c r="B391" s="82"/>
      <c r="C391" s="102" t="s">
        <v>756</v>
      </c>
      <c r="F391" s="84"/>
      <c r="G391" s="46"/>
      <c r="H391" s="46"/>
      <c r="I391" s="46"/>
      <c r="J391" s="46"/>
      <c r="K391" s="46"/>
      <c r="L391" s="46"/>
      <c r="M391" s="103" t="s">
        <v>757</v>
      </c>
      <c r="N391" s="104"/>
      <c r="O391" s="104"/>
      <c r="P391" s="104"/>
      <c r="Q391" s="104"/>
      <c r="R391" s="104"/>
      <c r="S391" s="104"/>
      <c r="T391" s="104"/>
      <c r="U391" s="104"/>
      <c r="V391" s="104"/>
      <c r="W391" s="105"/>
    </row>
  </sheetData>
  <mergeCells count="11">
    <mergeCell ref="M389:W389"/>
    <mergeCell ref="M390:W390"/>
    <mergeCell ref="M391:W391"/>
    <mergeCell ref="C1:V1"/>
    <mergeCell ref="M387:W387"/>
    <mergeCell ref="M388:W388"/>
    <mergeCell ref="X2:X3"/>
    <mergeCell ref="A3:B3"/>
    <mergeCell ref="F3:L3"/>
    <mergeCell ref="N3:O3"/>
    <mergeCell ref="P3: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Gaviglio</dc:creator>
  <cp:keywords/>
  <dc:description/>
  <cp:lastModifiedBy>John Gaviglio</cp:lastModifiedBy>
  <dcterms:created xsi:type="dcterms:W3CDTF">2007-11-27T15:22:16Z</dcterms:created>
  <dcterms:modified xsi:type="dcterms:W3CDTF">2007-11-27T15:33:54Z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